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filesrv\public\השקעות\back office\אוצר-הוצאות ישירות\2025\"/>
    </mc:Choice>
  </mc:AlternateContent>
  <xr:revisionPtr revIDLastSave="0" documentId="13_ncr:1_{3B610214-6ED8-4103-BE39-1CB0CC2386DA}" xr6:coauthVersionLast="47" xr6:coauthVersionMax="47" xr10:uidLastSave="{00000000-0000-0000-0000-000000000000}"/>
  <bookViews>
    <workbookView xWindow="-108" yWindow="-108" windowWidth="23256" windowHeight="12456" tabRatio="902" xr2:uid="{00000000-000D-0000-FFFF-FFFF00000000}"/>
  </bookViews>
  <sheets>
    <sheet name="נספח 1 - מצרפי" sheetId="1" r:id="rId1"/>
    <sheet name="קרן ט" sheetId="5" r:id="rId2"/>
    <sheet name="קרן י" sheetId="6" r:id="rId3"/>
    <sheet name="הכשרה כללי" sheetId="7" r:id="rId4"/>
    <sheet name="הכשרה אגח ממשלות" sheetId="8" r:id="rId5"/>
    <sheet name="הכשרה מניות" sheetId="9" r:id="rId6"/>
    <sheet name="כספי שקלי" sheetId="10" r:id="rId7"/>
    <sheet name="הכשרה לבני 50 ומטה" sheetId="11" r:id="rId8"/>
    <sheet name="הכשרה לבני 50-60" sheetId="12" r:id="rId9"/>
    <sheet name="הכשרה לבני 60 ומעלה" sheetId="13" r:id="rId10"/>
    <sheet name="הכשרה מקבלי קצבה" sheetId="14" r:id="rId11"/>
    <sheet name="הכשרה אשראי ואג&quot;ח" sheetId="15" r:id="rId12"/>
    <sheet name="הכשרה אשראי ואג&quot;ח עד 25%" sheetId="34" r:id="rId13"/>
    <sheet name="הכשרה עוקב מדדים גמיש" sheetId="16" r:id="rId14"/>
    <sheet name="הכשרה משולב סחיר" sheetId="17" r:id="rId15"/>
    <sheet name="אלשטולר כללי" sheetId="18" r:id="rId16"/>
    <sheet name="אלשטושלר מניות" sheetId="19" r:id="rId17"/>
    <sheet name="אלטשולר אג&quot;ח" sheetId="20" r:id="rId18"/>
    <sheet name="ילין כללי" sheetId="21" r:id="rId19"/>
    <sheet name="ילין מניות" sheetId="22" r:id="rId20"/>
    <sheet name="ילין אג&quot;ח" sheetId="23" r:id="rId21"/>
    <sheet name="מיטב כללי" sheetId="24" r:id="rId22"/>
    <sheet name="מיטב מניות" sheetId="25" r:id="rId23"/>
    <sheet name="מיטב אג&quot;ח" sheetId="26" r:id="rId24"/>
    <sheet name="הכשרה עוקב מדד SP500" sheetId="27" r:id="rId25"/>
    <sheet name="מור כללי" sheetId="28" r:id="rId26"/>
    <sheet name="מור מניות" sheetId="29" r:id="rId27"/>
    <sheet name="מור אג&quot;ח" sheetId="30" r:id="rId28"/>
    <sheet name="אנליסט כללי" sheetId="31" r:id="rId29"/>
    <sheet name="אנליסט מניות" sheetId="32" r:id="rId30"/>
    <sheet name="אנליסט אג&quot;ח" sheetId="33" r:id="rId31"/>
    <sheet name="נספח 2" sheetId="3" r:id="rId32"/>
    <sheet name="נספח 3" sheetId="4" r:id="rId33"/>
  </sheets>
  <definedNames>
    <definedName name="_xlnm.Print_Area" localSheetId="0">'נספח 1 - מצרפי'!$A$1:$B$65</definedName>
    <definedName name="_xlnm.Print_Area" localSheetId="31">'נספח 2'!$A$1:$B$48</definedName>
    <definedName name="_xlnm.Print_Area" localSheetId="32">'נספח 3'!$A$1:$B$78</definedName>
    <definedName name="_xlnm.Print_Area" localSheetId="1">'קרן ט'!$A$1:$B$65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1" i="1" l="1"/>
  <c r="B20" i="1" l="1"/>
  <c r="B18" i="1" l="1"/>
  <c r="B76" i="4"/>
  <c r="B49" i="4"/>
  <c r="B31" i="4" l="1"/>
  <c r="B48" i="3" l="1"/>
  <c r="B9" i="3" l="1"/>
  <c r="B14" i="3" s="1"/>
  <c r="B54" i="1" l="1"/>
  <c r="B46" i="1"/>
  <c r="B45" i="1"/>
  <c r="B44" i="1"/>
  <c r="B43" i="1"/>
  <c r="B42" i="1"/>
  <c r="B41" i="1"/>
  <c r="B40" i="1"/>
  <c r="B39" i="1"/>
  <c r="B38" i="1"/>
  <c r="B35" i="1"/>
  <c r="B30" i="1"/>
  <c r="B29" i="1"/>
  <c r="B17" i="1"/>
  <c r="B14" i="1"/>
  <c r="B10" i="1"/>
  <c r="B60" i="4" l="1"/>
  <c r="B38" i="4"/>
  <c r="B16" i="4"/>
  <c r="B10" i="4"/>
  <c r="B32" i="3" l="1"/>
  <c r="B12" i="1" l="1"/>
  <c r="B8" i="1"/>
  <c r="B16" i="1"/>
  <c r="B22" i="1"/>
  <c r="B24" i="1"/>
  <c r="B65" i="4"/>
  <c r="B19" i="3"/>
  <c r="B23" i="3" s="1"/>
  <c r="B28" i="1" l="1"/>
  <c r="B37" i="1"/>
  <c r="B48" i="1" s="1"/>
  <c r="B26" i="1"/>
  <c r="B67" i="4"/>
  <c r="B59" i="1" l="1"/>
  <c r="B32" i="1"/>
</calcChain>
</file>

<file path=xl/sharedStrings.xml><?xml version="1.0" encoding="utf-8"?>
<sst xmlns="http://schemas.openxmlformats.org/spreadsheetml/2006/main" count="1483" uniqueCount="161">
  <si>
    <t>אלפי ₪</t>
  </si>
  <si>
    <t xml:space="preserve">הוצאות ישירות שאינן מסוג עמלת ניהול חיצוני 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</si>
  <si>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</si>
  <si>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</si>
  <si>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</si>
  <si>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</si>
  <si>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</si>
  <si>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</si>
  <si>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r>
      <t>א.</t>
    </r>
    <r>
      <rPr>
        <b/>
        <strike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הוצאה הנובעת מהשקעה בניירות ערך לא סחירים או ממתן הלוואה למי שאינו עמית או מבוטח </t>
    </r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</si>
  <si>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</si>
  <si>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</si>
  <si>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</si>
  <si>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</si>
  <si>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</si>
  <si>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סעיפים8א ו- 8ב)</t>
  </si>
  <si>
    <t>9. שיעור שנתי של הוצאות ישירות שאינן מסוג עמלת ניהול חיצוני (חלוקה של סעיף 7 בסעיף 8)</t>
  </si>
  <si>
    <t>הוצאות ישירות מסוג עמלת ניהול חיצוני</t>
  </si>
  <si>
    <t xml:space="preserve">10 . סך דמי ניהול משתנים – החלק מתשלום עמלת ניהול חיצוני שנגזר מתשואת הנכסים </t>
  </si>
  <si>
    <t>11.   סה"כ הוצאות ישירות מסוג "עמלת ניהול חיצוני" (סכום סעיפים 11.א עד11.ט)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</si>
  <si>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</si>
  <si>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</si>
  <si>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</si>
  <si>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</si>
  <si>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</si>
  <si>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</si>
  <si>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</si>
  <si>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</si>
  <si>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</si>
  <si>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r>
      <t xml:space="preserve">12. שיעור עמלת ניהול חיצוני בפועל </t>
    </r>
    <r>
      <rPr>
        <sz val="12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לפני החזר, ככל שבוצע (חלוקה של סעיף 11 בסעיף 8.ב)</t>
    </r>
  </si>
  <si>
    <t>13. שיעור מגבלת עמלת ניהול חיצוני שהמשקיע המוסדי הצהיר עליה עבור שנת הכספים שהסתיימה</t>
  </si>
  <si>
    <t>14. ההפרש בין שיעור מגבלת עמלת ניהול חיצוני מוצהרת לבין שיעור  עמלת ניהול חיצוני בפועל (סעיף 13 פחות סעיף 12)</t>
  </si>
  <si>
    <t>15.א סכום שהוחזר לחוסכים (אם הוחזר)</t>
  </si>
  <si>
    <t>15.ב שיעור עמלת ניהול חיצוני בפועל לאחר החזר, (חלוקה של התוצאה של סעיף 11 בניכוי סעיף 15א, בסעיף 8.ב)</t>
  </si>
  <si>
    <t>סך הכל הוצאות ישירות בפועל (למעט דמי ניהול משתנים כאמור בסעיף 10)</t>
  </si>
  <si>
    <t>16. סך כל הוצאות ישירות (סכום של סעיף 7 וסעיף 1 1בניכוי סעיף 15א)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</si>
  <si>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</si>
  <si>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</si>
  <si>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 De: שיעור הוצאות ישירות (סכום של סעיף 9 וסעיף 18)</t>
  </si>
  <si>
    <t>2. סך הכל דמי שמירה בשל ניירות ערך סחירים וכל עמלה שגובה מי שמבצע את משמרות ניירות הערך עמלות (קסטודיאן)</t>
  </si>
  <si>
    <t>16. סך כל הוצאות ישירות (סכום של סעיף 7 וסעיף 11 בניכוי סעיף 15א)</t>
  </si>
  <si>
    <t>ברוקארז'- עמלות קנייה ומכירה בגין ביצוע עסקאות בניירות ערך סחירים</t>
  </si>
  <si>
    <t>צדדים קשורים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</si>
  <si>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</si>
  <si>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</si>
  <si>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</si>
  <si>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</si>
  <si>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</si>
  <si>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</si>
  <si>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</si>
  <si>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</si>
  <si>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</si>
  <si>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</si>
  <si>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</si>
  <si>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</si>
  <si>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שאינן עמלות ניהול חיצוני</t>
    </r>
  </si>
  <si>
    <t>אלפי ש"ח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</si>
  <si>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</si>
  <si>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</si>
  <si>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</si>
  <si>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</si>
  <si>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</si>
  <si>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</si>
  <si>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</si>
  <si>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</si>
  <si>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</si>
  <si>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</si>
  <si>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</si>
  <si>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</si>
  <si>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</si>
  <si>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קרן נאמנות ישראלית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</si>
  <si>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</si>
  <si>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</si>
  <si>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</si>
  <si>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</si>
  <si>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</si>
  <si>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</si>
  <si>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</si>
  <si>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דמי ניהול משתנים</t>
  </si>
  <si>
    <t>סך הכל נכסים לסוף שנה קודמת</t>
  </si>
  <si>
    <t>שם חברת הביטוח: הכשרה חברה לביטוח - משתתפות ברווחים</t>
  </si>
  <si>
    <t xml:space="preserve">18. שיעור מגבלת עמלת ניהול חיצוני שהמשקיע המוסדי הצהיר עליה בהתאם לתקנה 2א לתקנות הוצאות ישירות עבור שנת הכספים הבאה </t>
  </si>
  <si>
    <t>שם חברת הביטוח: הכשרה חברה לביטוח -  קרן ט</t>
  </si>
  <si>
    <t>שם חברת הביטוח: הכשרה חברה לביטוח - קרן י</t>
  </si>
  <si>
    <t>שם חברת הביטוח: הכשרה חברה לביטוח - מסלולית כללית</t>
  </si>
  <si>
    <t>שם חברת הביטוח: הכשרה חברה לביטוח - מסלולית מניות</t>
  </si>
  <si>
    <t>שם חברת הביטוח: הכשרה חברה לביטוח - הכשרה לבני 50 ומטה</t>
  </si>
  <si>
    <t>שם חברת הביטוח: הכשרה חברה לביטוח - הכשרה לבני 50-60</t>
  </si>
  <si>
    <t>שם חברת הביטוח: הכשרה חברה לביטוח - הכשרה לבני 60 ומעלה</t>
  </si>
  <si>
    <t>שם חברת הביטוח: הכשרה חברה לביטוח - הכשרה מקבלי קצבה</t>
  </si>
  <si>
    <t>שם חברת הביטוח: הכשרה חברה לביטוח - הכשרה אג"ח</t>
  </si>
  <si>
    <t>שם חברת הביטוח: הכשרה חברה לביטוח - הכשרה עוקב מדדים גמיש</t>
  </si>
  <si>
    <t>שם חברת הביטוח: הכשרה חברה לביטוח - הכשרה משולב סחיר</t>
  </si>
  <si>
    <t>שם חברת הביטוח: הכשרה חברה לביטוח - בסט אינווסט אלטשולר שחם כללי</t>
  </si>
  <si>
    <t>שם חברת הביטוח: הכשרה חברה לביטוח - בסט אינווסט אלטשולר שחם מניות</t>
  </si>
  <si>
    <t>שם חברת הביטוח: הכשרה חברה לביטוח - בסט אינווסט ילין לפידות כללי</t>
  </si>
  <si>
    <t>שם חברת הביטוח: הכשרה חברה לביטוח - בסט אינווסט ילין לפידות מניות</t>
  </si>
  <si>
    <t>שם חברת הביטוח: הכשרה חברה לביטוח - בסט אינווסט מיטב דש כללי</t>
  </si>
  <si>
    <t>שם חברת הביטוח: הכשרה חברה לביטוח - בסט אינווסט מיטב דש מניות</t>
  </si>
  <si>
    <t>שם חברת הביטוח: הכשרה חברה לביטוח - בסט אינווסט מור כללי</t>
  </si>
  <si>
    <t>שם חברת הביטוח: הכשרה חברה לביטוח - בסט אינווסט מור מניות</t>
  </si>
  <si>
    <t>שם חברת הביטוח: הכשרה חברה לביטוח - בסט אינווסט אנליסט כללי</t>
  </si>
  <si>
    <t>שם חברת הביטוח: הכשרה חברה לביטוח - בסט אינווסט אנליסט מניות</t>
  </si>
  <si>
    <t xml:space="preserve">   (1) בנק מזרחי</t>
  </si>
  <si>
    <t>צדדים קשורים :</t>
  </si>
  <si>
    <t>צדדים שאינם קשורים :</t>
  </si>
  <si>
    <t>צדדים שאינם קשורים  :</t>
  </si>
  <si>
    <t xml:space="preserve">   (2) בנק לאומי</t>
  </si>
  <si>
    <t xml:space="preserve">   (3) אחרים</t>
  </si>
  <si>
    <t xml:space="preserve">  (2)  קסם קרנות נאמנות</t>
  </si>
  <si>
    <t xml:space="preserve">18. שיעור מגבלת עמלת ניהול חיצוני שהמשקיע המוסדי הצהיר עליה בהתאם לתקנה 2א לתקנות הוצאות ישירות עבור שנת הכספים הבאה 20XX +1 </t>
  </si>
  <si>
    <r>
      <t xml:space="preserve">נספח 1- סך  ההוצאות הישירות ששולמו בעד כל סוג של הוצאה ישירה לתקופה המסתיימת ביום </t>
    </r>
    <r>
      <rPr>
        <b/>
        <sz val="14"/>
        <color theme="1"/>
        <rFont val="Arial Narrow"/>
        <family val="2"/>
      </rPr>
      <t>31.12.2024</t>
    </r>
  </si>
  <si>
    <t>שם חברת הביטוח: הכשרה חברה לביטוח - הכשרה אשראי ואג"ח עד 25%</t>
  </si>
  <si>
    <t>שם חברת הביטוח: הכשרה חברה לביטוח - הכשרה עוקב מדד SP500</t>
  </si>
  <si>
    <t xml:space="preserve">  31.12.2024 נספח 1- סך  ההוצאות הישירות ששולמו בעד כל סוג של הוצאה ישירה לתקופה המסתיימת ביום</t>
  </si>
  <si>
    <t>שם חברת הביטוח: הכשרה חברה לביטוח - בסט אינווסט אלטשולר שחם אג"ח ממשלות</t>
  </si>
  <si>
    <t>שם חברת הביטוח: הכשרה חברה לביטוח - בסט אינווסט ילין לפידות אג"ח ממשלות</t>
  </si>
  <si>
    <t>שם חברת הביטוח: הכשרה חברה לביטוח - בסט אינווסט מיטב דש אג"ח ממשלות</t>
  </si>
  <si>
    <t xml:space="preserve"> שם חברת הביטוח: הכשרה חברה לביטוח - בסט אינווסט מור אג"ח ממשלות</t>
  </si>
  <si>
    <t>שם חברת הביטוח: הכשרה חברה לביטוח - בסט אינווסט אנליסט אג"ח ממשלות</t>
  </si>
  <si>
    <t>שם חברת הביטוח: הכשרה חברה לביטוח - מסלולית אג"ח ממשלות</t>
  </si>
  <si>
    <t>שם חברת הביטוח: הכשרה חברה לביטוח - הכשרה כספי שקלי</t>
  </si>
  <si>
    <t xml:space="preserve">   (2) איביאי</t>
  </si>
  <si>
    <t xml:space="preserve">  (1)  עו"ד ארנון שגב</t>
  </si>
  <si>
    <t>(2)    אחרים</t>
  </si>
  <si>
    <t xml:space="preserve">  (1)  מיטב קרנות נאמנות</t>
  </si>
  <si>
    <t>(1) מגדל קרנות נאמנות</t>
  </si>
  <si>
    <t>(4) הראל קרנות מדד</t>
  </si>
  <si>
    <t>(1)  איביאי טכנולוגיה עלית</t>
  </si>
  <si>
    <t xml:space="preserve">  (1)  קרן  ברוש</t>
  </si>
  <si>
    <t>א. השווי המשוערך של  נכסי הקופה או המסלול נכון ליום 31 בדצמבר של שנת הכספים שהסתיימה 2024</t>
  </si>
  <si>
    <r>
      <t xml:space="preserve">ב. השווי המשוערך של נכסי הקופה או המסלול נכון ליום 31 בדצמבר של שנת הכספים שהסתיימה לפני 2023 </t>
    </r>
    <r>
      <rPr>
        <sz val="12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או לתקופה אחרת לפי העניין</t>
    </r>
  </si>
  <si>
    <r>
      <t xml:space="preserve">נספח 1- סך  ההוצאות הישירות ששולמו בעד כל סוג של הוצאה ישירה לתקופה המסתיימת ביום </t>
    </r>
    <r>
      <rPr>
        <b/>
        <sz val="14"/>
        <color theme="1"/>
        <rFont val="Arial Narrow"/>
        <family val="2"/>
      </rPr>
      <t>31.12.2025</t>
    </r>
  </si>
  <si>
    <t xml:space="preserve">  31.12.2025 נספח 1- סך  ההוצאות הישירות ששולמו בעד כל סוג של הוצאה ישירה לתקופה המסתיימת ביום</t>
  </si>
  <si>
    <t xml:space="preserve">   (3) מיטב דש</t>
  </si>
  <si>
    <t xml:space="preserve">  (4) אחרים</t>
  </si>
  <si>
    <t xml:space="preserve">  (2)  עו"ד קוזיוף</t>
  </si>
  <si>
    <t xml:space="preserve">  (3)  MGI</t>
  </si>
  <si>
    <t xml:space="preserve">  (4)  EKAVI </t>
  </si>
  <si>
    <t xml:space="preserve">  (5)  זיו האפט ייעוץ וניהול</t>
  </si>
  <si>
    <r>
      <t xml:space="preserve">נספח 3 - סך  ההוצאות הישירות ששולמו בעד כל סוג של הוצאה ישירה לתקופה המסתיימת ביום </t>
    </r>
    <r>
      <rPr>
        <b/>
        <sz val="14"/>
        <color theme="1"/>
        <rFont val="Arial Narrow"/>
        <family val="2"/>
      </rPr>
      <t>31.12.2025</t>
    </r>
  </si>
  <si>
    <t>(1)   קרן ברוש</t>
  </si>
  <si>
    <t xml:space="preserve">(1)  קרן FUSE 11 </t>
  </si>
  <si>
    <t xml:space="preserve">  (1)  Invesco Capital Management LLC</t>
  </si>
  <si>
    <t xml:space="preserve">  (2)  ISHARES</t>
  </si>
  <si>
    <t xml:space="preserve">  (3)  GLOBAL X</t>
  </si>
  <si>
    <t xml:space="preserve">  (4)  אחרים</t>
  </si>
  <si>
    <t xml:space="preserve">  (3)  הראל קרנות מדד</t>
  </si>
  <si>
    <t xml:space="preserve">  (4)  הראל קרנות מדד</t>
  </si>
  <si>
    <t>(2) קסם קרנות נאמנות</t>
  </si>
  <si>
    <t>(3) איביאי קרנות נאמנות</t>
  </si>
  <si>
    <t>(5) מיטב קרנות נאמנות</t>
  </si>
  <si>
    <t>(6) אחרים</t>
  </si>
  <si>
    <t xml:space="preserve">   (1) Invesco Management S.A </t>
  </si>
  <si>
    <t xml:space="preserve">  (3) Nomura Asset Management</t>
  </si>
  <si>
    <t xml:space="preserve">PIMCO (2)   </t>
  </si>
  <si>
    <t xml:space="preserve">  (2)  קרן  ואר</t>
  </si>
  <si>
    <t xml:space="preserve">  (3)  קרן  טוטאל</t>
  </si>
  <si>
    <t xml:space="preserve">  (4) קרן מיילסטון MREI 4</t>
  </si>
  <si>
    <t xml:space="preserve">  (5) רידינג קפיטל</t>
  </si>
  <si>
    <t xml:space="preserve">  (6) אחרים</t>
  </si>
  <si>
    <r>
      <t xml:space="preserve">נספח  2- סך  ההוצאות הישירות ששולמו בעד כל סוג של הוצאה ישירה לתקופה המסתיימת ביום </t>
    </r>
    <r>
      <rPr>
        <b/>
        <sz val="14"/>
        <color theme="1"/>
        <rFont val="Arial Narrow"/>
        <family val="2"/>
      </rPr>
      <t>31.12.2025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</si>
</sst>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trike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rial Narrow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0"/>
      <color rgb="FF000080"/>
      <name val="Arial"/>
      <family val="2"/>
    </font>
    <font>
      <sz val="13"/>
      <color theme="1"/>
      <name val="Arial"/>
      <family val="2"/>
    </font>
    <font>
      <sz val="10"/>
      <color rgb="FF00008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charset val="177"/>
    </font>
    <font>
      <b/>
      <sz val="10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indexed="64"/>
      </bottom>
      <diagonal/>
    </border>
    <border>
      <left/>
      <right style="medium">
        <color rgb="FF808080"/>
      </right>
      <top style="medium">
        <color rgb="FF808080"/>
      </top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</borders>
  <cellStyleXfs count="20">
    <xf numFmtId="0" fontId="0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4" fillId="0" borderId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readingOrder="2"/>
    </xf>
    <xf numFmtId="0" fontId="3" fillId="6" borderId="5" xfId="0" applyFont="1" applyFill="1" applyBorder="1" applyAlignment="1">
      <alignment horizontal="justify" vertical="center" wrapText="1" readingOrder="2"/>
    </xf>
    <xf numFmtId="0" fontId="17" fillId="6" borderId="7" xfId="0" applyFont="1" applyFill="1" applyBorder="1" applyAlignment="1">
      <alignment horizontal="justify" vertical="center" wrapText="1" readingOrder="2"/>
    </xf>
    <xf numFmtId="0" fontId="6" fillId="7" borderId="7" xfId="0" applyFont="1" applyFill="1" applyBorder="1" applyAlignment="1">
      <alignment horizontal="justify" vertical="center" wrapText="1" readingOrder="2"/>
    </xf>
    <xf numFmtId="0" fontId="3" fillId="6" borderId="8" xfId="0" applyFont="1" applyFill="1" applyBorder="1" applyAlignment="1">
      <alignment horizontal="right" vertical="center" wrapText="1" readingOrder="2"/>
    </xf>
    <xf numFmtId="0" fontId="17" fillId="7" borderId="7" xfId="0" applyFont="1" applyFill="1" applyBorder="1" applyAlignment="1">
      <alignment horizontal="justify" vertical="center" wrapText="1" readingOrder="2"/>
    </xf>
    <xf numFmtId="0" fontId="0" fillId="0" borderId="0" xfId="0" applyAlignment="1">
      <alignment horizontal="right"/>
    </xf>
    <xf numFmtId="0" fontId="16" fillId="6" borderId="6" xfId="0" applyFont="1" applyFill="1" applyBorder="1" applyAlignment="1">
      <alignment horizontal="right" vertical="center" wrapText="1" readingOrder="2"/>
    </xf>
    <xf numFmtId="0" fontId="8" fillId="6" borderId="8" xfId="0" applyFont="1" applyFill="1" applyBorder="1" applyAlignment="1">
      <alignment horizontal="right" vertical="center" wrapText="1" readingOrder="2"/>
    </xf>
    <xf numFmtId="0" fontId="16" fillId="6" borderId="8" xfId="0" applyFont="1" applyFill="1" applyBorder="1" applyAlignment="1">
      <alignment horizontal="right" vertical="center" wrapText="1" readingOrder="2"/>
    </xf>
    <xf numFmtId="0" fontId="18" fillId="6" borderId="8" xfId="0" applyFont="1" applyFill="1" applyBorder="1" applyAlignment="1">
      <alignment horizontal="right" vertical="center" wrapText="1" readingOrder="2"/>
    </xf>
    <xf numFmtId="0" fontId="13" fillId="6" borderId="8" xfId="0" applyFont="1" applyFill="1" applyBorder="1" applyAlignment="1">
      <alignment horizontal="right" vertical="center" wrapText="1" readingOrder="2"/>
    </xf>
    <xf numFmtId="0" fontId="8" fillId="0" borderId="0" xfId="0" applyFont="1" applyAlignment="1">
      <alignment horizontal="center" vertical="center" readingOrder="2"/>
    </xf>
    <xf numFmtId="0" fontId="13" fillId="6" borderId="7" xfId="0" applyFont="1" applyFill="1" applyBorder="1" applyAlignment="1">
      <alignment horizontal="justify" vertical="center" wrapText="1" readingOrder="2"/>
    </xf>
    <xf numFmtId="0" fontId="17" fillId="5" borderId="7" xfId="0" applyFont="1" applyFill="1" applyBorder="1" applyAlignment="1">
      <alignment horizontal="justify" vertical="center" wrapText="1" readingOrder="2"/>
    </xf>
    <xf numFmtId="0" fontId="3" fillId="4" borderId="1" xfId="0" applyFont="1" applyFill="1" applyBorder="1" applyAlignment="1">
      <alignment horizontal="justify" vertical="center" readingOrder="2"/>
    </xf>
    <xf numFmtId="0" fontId="3" fillId="4" borderId="2" xfId="0" applyFont="1" applyFill="1" applyBorder="1" applyAlignment="1">
      <alignment horizontal="justify" vertical="center" readingOrder="2"/>
    </xf>
    <xf numFmtId="0" fontId="3" fillId="4" borderId="3" xfId="0" applyFont="1" applyFill="1" applyBorder="1" applyAlignment="1">
      <alignment horizontal="right" vertical="center" readingOrder="1"/>
    </xf>
    <xf numFmtId="0" fontId="2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right" vertical="center" readingOrder="1"/>
    </xf>
    <xf numFmtId="0" fontId="5" fillId="0" borderId="4" xfId="0" applyFont="1" applyBorder="1" applyAlignment="1">
      <alignment horizontal="right" vertical="center" wrapText="1" readingOrder="2"/>
    </xf>
    <xf numFmtId="0" fontId="5" fillId="0" borderId="3" xfId="0" applyFont="1" applyBorder="1" applyAlignment="1">
      <alignment horizontal="right" vertical="center" wrapText="1" indent="3" readingOrder="2"/>
    </xf>
    <xf numFmtId="0" fontId="5" fillId="0" borderId="3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wrapText="1"/>
    </xf>
    <xf numFmtId="0" fontId="9" fillId="0" borderId="3" xfId="0" applyFont="1" applyBorder="1" applyAlignment="1">
      <alignment horizontal="right" vertical="center" wrapText="1" readingOrder="2"/>
    </xf>
    <xf numFmtId="0" fontId="5" fillId="0" borderId="3" xfId="0" applyFont="1" applyBorder="1" applyAlignment="1">
      <alignment horizontal="right" vertical="center" wrapText="1" indent="3" readingOrder="1"/>
    </xf>
    <xf numFmtId="0" fontId="4" fillId="4" borderId="13" xfId="0" applyFont="1" applyFill="1" applyBorder="1" applyAlignment="1">
      <alignment horizontal="center" vertical="center" readingOrder="1"/>
    </xf>
    <xf numFmtId="0" fontId="4" fillId="5" borderId="11" xfId="0" applyFont="1" applyFill="1" applyBorder="1" applyAlignment="1">
      <alignment horizontal="center" vertical="center" readingOrder="1"/>
    </xf>
    <xf numFmtId="0" fontId="6" fillId="4" borderId="13" xfId="0" applyFont="1" applyFill="1" applyBorder="1" applyAlignment="1">
      <alignment horizontal="left" vertical="center" readingOrder="1"/>
    </xf>
    <xf numFmtId="0" fontId="0" fillId="0" borderId="0" xfId="0" applyFill="1" applyBorder="1"/>
    <xf numFmtId="43" fontId="21" fillId="0" borderId="0" xfId="18" applyNumberFormat="1" applyFont="1" applyFill="1" applyBorder="1" applyAlignment="1" applyProtection="1">
      <alignment horizontal="right" indent="1"/>
    </xf>
    <xf numFmtId="43" fontId="4" fillId="0" borderId="13" xfId="0" applyNumberFormat="1" applyFont="1" applyBorder="1" applyAlignment="1">
      <alignment horizontal="left" vertical="center" readingOrder="1"/>
    </xf>
    <xf numFmtId="43" fontId="6" fillId="0" borderId="13" xfId="18" applyFont="1" applyBorder="1" applyAlignment="1">
      <alignment vertical="center" readingOrder="1"/>
    </xf>
    <xf numFmtId="43" fontId="0" fillId="0" borderId="0" xfId="0" applyNumberFormat="1"/>
    <xf numFmtId="10" fontId="4" fillId="0" borderId="13" xfId="19" applyNumberFormat="1" applyFont="1" applyBorder="1" applyAlignment="1">
      <alignment horizontal="right" vertical="center" readingOrder="1"/>
    </xf>
    <xf numFmtId="0" fontId="6" fillId="4" borderId="11" xfId="0" applyFont="1" applyFill="1" applyBorder="1" applyAlignment="1">
      <alignment horizontal="left" vertical="center" readingOrder="1"/>
    </xf>
    <xf numFmtId="43" fontId="21" fillId="0" borderId="16" xfId="18" applyNumberFormat="1" applyFont="1" applyFill="1" applyBorder="1" applyAlignment="1" applyProtection="1">
      <alignment horizontal="right" indent="4"/>
    </xf>
    <xf numFmtId="43" fontId="19" fillId="0" borderId="15" xfId="18" applyNumberFormat="1" applyFont="1" applyFill="1" applyBorder="1" applyAlignment="1" applyProtection="1">
      <alignment horizontal="right" indent="1"/>
    </xf>
    <xf numFmtId="43" fontId="21" fillId="0" borderId="17" xfId="18" applyNumberFormat="1" applyFont="1" applyFill="1" applyBorder="1" applyAlignment="1" applyProtection="1">
      <alignment horizontal="right" indent="4"/>
    </xf>
    <xf numFmtId="0" fontId="6" fillId="4" borderId="15" xfId="0" applyFont="1" applyFill="1" applyBorder="1" applyAlignment="1">
      <alignment horizontal="left" vertical="center" readingOrder="1"/>
    </xf>
    <xf numFmtId="0" fontId="5" fillId="0" borderId="18" xfId="0" applyFont="1" applyBorder="1" applyAlignment="1">
      <alignment horizontal="right" vertical="center" wrapText="1" indent="3" readingOrder="2"/>
    </xf>
    <xf numFmtId="43" fontId="20" fillId="0" borderId="16" xfId="18" applyNumberFormat="1" applyFont="1" applyFill="1" applyBorder="1" applyAlignment="1" applyProtection="1">
      <alignment horizontal="right" indent="1"/>
    </xf>
    <xf numFmtId="43" fontId="20" fillId="0" borderId="17" xfId="18" applyNumberFormat="1" applyFont="1" applyFill="1" applyBorder="1" applyAlignment="1" applyProtection="1">
      <alignment horizontal="right" indent="4"/>
    </xf>
    <xf numFmtId="0" fontId="5" fillId="0" borderId="2" xfId="0" applyFont="1" applyBorder="1" applyAlignment="1">
      <alignment horizontal="right" vertical="center" wrapText="1" readingOrder="2"/>
    </xf>
    <xf numFmtId="0" fontId="5" fillId="0" borderId="19" xfId="0" applyFont="1" applyBorder="1" applyAlignment="1">
      <alignment horizontal="right" vertical="center" wrapText="1" indent="3" readingOrder="2"/>
    </xf>
    <xf numFmtId="43" fontId="21" fillId="0" borderId="20" xfId="18" applyNumberFormat="1" applyFont="1" applyFill="1" applyBorder="1" applyAlignment="1" applyProtection="1">
      <alignment horizontal="right" indent="4"/>
    </xf>
    <xf numFmtId="43" fontId="21" fillId="0" borderId="15" xfId="18" applyNumberFormat="1" applyFont="1" applyFill="1" applyBorder="1" applyAlignment="1" applyProtection="1">
      <alignment horizontal="right" indent="2"/>
    </xf>
    <xf numFmtId="43" fontId="6" fillId="0" borderId="21" xfId="18" applyFont="1" applyBorder="1" applyAlignment="1">
      <alignment vertical="center" readingOrder="1"/>
    </xf>
    <xf numFmtId="0" fontId="5" fillId="0" borderId="23" xfId="0" applyFont="1" applyBorder="1" applyAlignment="1">
      <alignment horizontal="right" vertical="center" wrapText="1" indent="3" readingOrder="2"/>
    </xf>
    <xf numFmtId="0" fontId="5" fillId="0" borderId="22" xfId="0" applyFont="1" applyFill="1" applyBorder="1" applyAlignment="1">
      <alignment horizontal="right" vertical="center" wrapText="1" indent="3" readingOrder="2"/>
    </xf>
    <xf numFmtId="43" fontId="4" fillId="0" borderId="11" xfId="0" applyNumberFormat="1" applyFont="1" applyBorder="1" applyAlignment="1">
      <alignment horizontal="left" vertical="center" readingOrder="1"/>
    </xf>
    <xf numFmtId="43" fontId="21" fillId="0" borderId="19" xfId="18" applyNumberFormat="1" applyFont="1" applyFill="1" applyBorder="1" applyAlignment="1" applyProtection="1">
      <alignment horizontal="left"/>
    </xf>
    <xf numFmtId="43" fontId="21" fillId="0" borderId="14" xfId="18" applyNumberFormat="1" applyFont="1" applyFill="1" applyBorder="1" applyAlignment="1" applyProtection="1">
      <alignment horizontal="left"/>
    </xf>
    <xf numFmtId="43" fontId="21" fillId="0" borderId="20" xfId="18" applyNumberFormat="1" applyFont="1" applyFill="1" applyBorder="1" applyAlignment="1" applyProtection="1">
      <alignment horizontal="left"/>
    </xf>
    <xf numFmtId="0" fontId="17" fillId="6" borderId="7" xfId="0" applyFont="1" applyFill="1" applyBorder="1" applyAlignment="1">
      <alignment horizontal="center" vertical="center" wrapText="1" readingOrder="2"/>
    </xf>
    <xf numFmtId="0" fontId="6" fillId="7" borderId="7" xfId="0" applyFont="1" applyFill="1" applyBorder="1" applyAlignment="1">
      <alignment horizontal="center" vertical="center" wrapText="1" readingOrder="2"/>
    </xf>
    <xf numFmtId="43" fontId="6" fillId="7" borderId="7" xfId="18" applyFont="1" applyFill="1" applyBorder="1" applyAlignment="1">
      <alignment horizontal="center" vertical="center" wrapText="1"/>
    </xf>
    <xf numFmtId="43" fontId="4" fillId="7" borderId="7" xfId="18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justify" vertical="center" wrapText="1" readingOrder="2"/>
    </xf>
    <xf numFmtId="0" fontId="8" fillId="6" borderId="7" xfId="0" applyFont="1" applyFill="1" applyBorder="1" applyAlignment="1">
      <alignment horizontal="right" vertical="center" wrapText="1" readingOrder="2"/>
    </xf>
    <xf numFmtId="0" fontId="17" fillId="6" borderId="7" xfId="0" applyFont="1" applyFill="1" applyBorder="1" applyAlignment="1">
      <alignment horizontal="justify" vertical="center" wrapText="1" readingOrder="2"/>
    </xf>
    <xf numFmtId="0" fontId="0" fillId="0" borderId="0" xfId="0" applyAlignment="1">
      <alignment horizontal="center"/>
    </xf>
    <xf numFmtId="0" fontId="3" fillId="6" borderId="5" xfId="0" applyFont="1" applyFill="1" applyBorder="1" applyAlignment="1">
      <alignment horizontal="center" vertical="center" wrapText="1" readingOrder="2"/>
    </xf>
    <xf numFmtId="0" fontId="17" fillId="7" borderId="7" xfId="0" applyFont="1" applyFill="1" applyBorder="1" applyAlignment="1">
      <alignment horizontal="center" vertical="center" wrapText="1" readingOrder="2"/>
    </xf>
    <xf numFmtId="43" fontId="20" fillId="0" borderId="12" xfId="18" applyNumberFormat="1" applyFont="1" applyFill="1" applyBorder="1" applyAlignment="1" applyProtection="1">
      <alignment horizontal="right" indent="1"/>
    </xf>
    <xf numFmtId="43" fontId="19" fillId="0" borderId="20" xfId="18" applyNumberFormat="1" applyFont="1" applyFill="1" applyBorder="1" applyAlignment="1" applyProtection="1">
      <alignment horizontal="right" indent="1"/>
    </xf>
    <xf numFmtId="0" fontId="5" fillId="0" borderId="24" xfId="0" applyFont="1" applyBorder="1" applyAlignment="1">
      <alignment horizontal="right" vertical="center" wrapText="1" indent="3" readingOrder="2"/>
    </xf>
    <xf numFmtId="43" fontId="21" fillId="0" borderId="16" xfId="18" applyNumberFormat="1" applyFont="1" applyFill="1" applyBorder="1" applyAlignment="1" applyProtection="1">
      <alignment horizontal="right" indent="1"/>
    </xf>
    <xf numFmtId="0" fontId="5" fillId="0" borderId="25" xfId="0" applyFont="1" applyBorder="1" applyAlignment="1">
      <alignment horizontal="right" vertical="center" wrapText="1" indent="3" readingOrder="2"/>
    </xf>
    <xf numFmtId="0" fontId="5" fillId="0" borderId="26" xfId="0" applyFont="1" applyBorder="1" applyAlignment="1">
      <alignment horizontal="right" vertical="center" wrapText="1" readingOrder="2"/>
    </xf>
    <xf numFmtId="0" fontId="5" fillId="0" borderId="27" xfId="0" applyFont="1" applyBorder="1" applyAlignment="1">
      <alignment horizontal="right" vertical="center" wrapText="1" indent="3" readingOrder="2"/>
    </xf>
    <xf numFmtId="43" fontId="4" fillId="0" borderId="28" xfId="0" applyNumberFormat="1" applyFont="1" applyBorder="1" applyAlignment="1">
      <alignment horizontal="left" vertical="center" readingOrder="1"/>
    </xf>
    <xf numFmtId="0" fontId="6" fillId="4" borderId="13" xfId="0" applyFont="1" applyFill="1" applyBorder="1" applyAlignment="1">
      <alignment horizontal="right" vertical="center" readingOrder="1"/>
    </xf>
    <xf numFmtId="2" fontId="4" fillId="0" borderId="13" xfId="0" applyNumberFormat="1" applyFont="1" applyFill="1" applyBorder="1" applyAlignment="1">
      <alignment horizontal="right" vertical="center" readingOrder="1"/>
    </xf>
    <xf numFmtId="10" fontId="22" fillId="0" borderId="12" xfId="0" applyNumberFormat="1" applyFont="1" applyBorder="1" applyAlignment="1">
      <alignment vertical="center" readingOrder="1"/>
    </xf>
    <xf numFmtId="10" fontId="22" fillId="0" borderId="13" xfId="19" applyNumberFormat="1" applyFont="1" applyBorder="1" applyAlignment="1">
      <alignment vertical="center" readingOrder="1"/>
    </xf>
    <xf numFmtId="10" fontId="22" fillId="0" borderId="13" xfId="0" applyNumberFormat="1" applyFont="1" applyBorder="1" applyAlignment="1">
      <alignment vertical="center" readingOrder="1"/>
    </xf>
    <xf numFmtId="0" fontId="22" fillId="0" borderId="13" xfId="0" applyFont="1" applyBorder="1" applyAlignment="1">
      <alignment vertical="center" readingOrder="1"/>
    </xf>
    <xf numFmtId="10" fontId="22" fillId="0" borderId="13" xfId="19" applyNumberFormat="1" applyFont="1" applyFill="1" applyBorder="1" applyAlignment="1">
      <alignment vertical="center" readingOrder="1"/>
    </xf>
    <xf numFmtId="43" fontId="22" fillId="0" borderId="13" xfId="0" applyNumberFormat="1" applyFont="1" applyBorder="1" applyAlignment="1">
      <alignment readingOrder="1"/>
    </xf>
    <xf numFmtId="0" fontId="23" fillId="0" borderId="0" xfId="0" applyFont="1"/>
    <xf numFmtId="43" fontId="24" fillId="6" borderId="7" xfId="18" applyFont="1" applyFill="1" applyBorder="1" applyAlignment="1">
      <alignment horizontal="center" vertical="center" wrapText="1"/>
    </xf>
    <xf numFmtId="43" fontId="25" fillId="7" borderId="7" xfId="0" applyNumberFormat="1" applyFont="1" applyFill="1" applyBorder="1" applyAlignment="1">
      <alignment horizontal="center" vertical="center" wrapText="1" readingOrder="1"/>
    </xf>
    <xf numFmtId="2" fontId="6" fillId="7" borderId="7" xfId="0" applyNumberFormat="1" applyFont="1" applyFill="1" applyBorder="1" applyAlignment="1">
      <alignment horizontal="left" vertical="center" wrapText="1" readingOrder="2"/>
    </xf>
    <xf numFmtId="43" fontId="4" fillId="7" borderId="7" xfId="0" applyNumberFormat="1" applyFont="1" applyFill="1" applyBorder="1" applyAlignment="1">
      <alignment horizontal="right" vertical="center" wrapText="1"/>
    </xf>
    <xf numFmtId="43" fontId="6" fillId="7" borderId="7" xfId="18" applyFont="1" applyFill="1" applyBorder="1" applyAlignment="1">
      <alignment horizontal="justify" vertical="center" wrapText="1" readingOrder="1"/>
    </xf>
    <xf numFmtId="43" fontId="4" fillId="7" borderId="7" xfId="0" applyNumberFormat="1" applyFont="1" applyFill="1" applyBorder="1" applyAlignment="1">
      <alignment horizontal="left" vertical="center" wrapText="1" readingOrder="1"/>
    </xf>
    <xf numFmtId="0" fontId="4" fillId="7" borderId="7" xfId="0" applyFont="1" applyFill="1" applyBorder="1" applyAlignment="1">
      <alignment vertical="center" wrapText="1" readingOrder="2"/>
    </xf>
    <xf numFmtId="2" fontId="6" fillId="7" borderId="7" xfId="0" applyNumberFormat="1" applyFont="1" applyFill="1" applyBorder="1" applyAlignment="1">
      <alignment vertical="center" wrapText="1" readingOrder="2"/>
    </xf>
    <xf numFmtId="2" fontId="4" fillId="7" borderId="7" xfId="0" applyNumberFormat="1" applyFont="1" applyFill="1" applyBorder="1" applyAlignment="1">
      <alignment vertical="center" wrapText="1" readingOrder="2"/>
    </xf>
    <xf numFmtId="43" fontId="6" fillId="7" borderId="7" xfId="18" applyFont="1" applyFill="1" applyBorder="1" applyAlignment="1">
      <alignment horizontal="left" vertical="center" wrapText="1" readingOrder="1"/>
    </xf>
    <xf numFmtId="43" fontId="6" fillId="7" borderId="7" xfId="18" applyFont="1" applyFill="1" applyBorder="1" applyAlignment="1">
      <alignment vertical="center" wrapText="1" readingOrder="1"/>
    </xf>
    <xf numFmtId="43" fontId="4" fillId="0" borderId="13" xfId="18" applyNumberFormat="1" applyFont="1" applyBorder="1" applyAlignment="1">
      <alignment horizontal="left" vertical="center" readingOrder="1"/>
    </xf>
    <xf numFmtId="2" fontId="4" fillId="7" borderId="7" xfId="0" applyNumberFormat="1" applyFont="1" applyFill="1" applyBorder="1" applyAlignment="1">
      <alignment horizontal="left" vertical="center" wrapText="1" readingOrder="2"/>
    </xf>
    <xf numFmtId="0" fontId="17" fillId="6" borderId="7" xfId="0" applyFont="1" applyFill="1" applyBorder="1" applyAlignment="1">
      <alignment horizontal="justify" vertical="center" wrapText="1" readingOrder="2"/>
    </xf>
    <xf numFmtId="0" fontId="10" fillId="0" borderId="0" xfId="0" applyFont="1" applyAlignment="1">
      <alignment horizontal="right" vertical="center" readingOrder="2"/>
    </xf>
    <xf numFmtId="0" fontId="6" fillId="7" borderId="29" xfId="0" applyFont="1" applyFill="1" applyBorder="1" applyAlignment="1">
      <alignment horizontal="center" vertical="center" wrapText="1" readingOrder="2"/>
    </xf>
    <xf numFmtId="43" fontId="26" fillId="0" borderId="12" xfId="18" applyNumberFormat="1" applyFont="1" applyFill="1" applyBorder="1" applyAlignment="1" applyProtection="1">
      <alignment horizontal="right" indent="1"/>
    </xf>
    <xf numFmtId="43" fontId="20" fillId="0" borderId="14" xfId="18" applyNumberFormat="1" applyFont="1" applyFill="1" applyBorder="1" applyAlignment="1" applyProtection="1">
      <alignment horizontal="right" indent="1"/>
    </xf>
    <xf numFmtId="0" fontId="27" fillId="6" borderId="8" xfId="0" applyFont="1" applyFill="1" applyBorder="1" applyAlignment="1">
      <alignment horizontal="right" vertical="center" wrapText="1" readingOrder="2"/>
    </xf>
    <xf numFmtId="0" fontId="27" fillId="6" borderId="6" xfId="0" applyFont="1" applyFill="1" applyBorder="1" applyAlignment="1">
      <alignment horizontal="right" vertical="center" wrapText="1" readingOrder="2"/>
    </xf>
    <xf numFmtId="0" fontId="27" fillId="6" borderId="31" xfId="0" applyFont="1" applyFill="1" applyBorder="1" applyAlignment="1">
      <alignment horizontal="right" vertical="center" wrapText="1" readingOrder="2"/>
    </xf>
    <xf numFmtId="0" fontId="27" fillId="6" borderId="30" xfId="0" applyFont="1" applyFill="1" applyBorder="1" applyAlignment="1">
      <alignment horizontal="right" vertical="center" wrapText="1" readingOrder="2"/>
    </xf>
    <xf numFmtId="43" fontId="28" fillId="7" borderId="7" xfId="18" applyFont="1" applyFill="1" applyBorder="1" applyAlignment="1">
      <alignment horizontal="center" wrapText="1" readingOrder="1"/>
    </xf>
    <xf numFmtId="43" fontId="28" fillId="7" borderId="7" xfId="18" applyFont="1" applyFill="1" applyBorder="1" applyAlignment="1">
      <alignment horizontal="center" vertical="center" wrapText="1"/>
    </xf>
    <xf numFmtId="2" fontId="27" fillId="0" borderId="7" xfId="0" applyNumberFormat="1" applyFont="1" applyFill="1" applyBorder="1" applyAlignment="1">
      <alignment horizontal="left" vertical="center" wrapText="1" readingOrder="1"/>
    </xf>
    <xf numFmtId="0" fontId="3" fillId="4" borderId="15" xfId="0" applyFont="1" applyFill="1" applyBorder="1" applyAlignment="1">
      <alignment horizontal="justify" vertical="center" readingOrder="2"/>
    </xf>
    <xf numFmtId="43" fontId="4" fillId="0" borderId="7" xfId="0" applyNumberFormat="1" applyFont="1" applyFill="1" applyBorder="1" applyAlignment="1">
      <alignment horizontal="left" vertical="center" wrapText="1" readingOrder="1"/>
    </xf>
    <xf numFmtId="43" fontId="4" fillId="0" borderId="10" xfId="0" applyNumberFormat="1" applyFont="1" applyBorder="1" applyAlignment="1">
      <alignment horizontal="left" vertical="center" readingOrder="1"/>
    </xf>
    <xf numFmtId="43" fontId="20" fillId="0" borderId="19" xfId="18" applyNumberFormat="1" applyFont="1" applyFill="1" applyBorder="1" applyAlignment="1" applyProtection="1">
      <alignment horizontal="right" indent="1"/>
    </xf>
    <xf numFmtId="2" fontId="6" fillId="0" borderId="13" xfId="0" applyNumberFormat="1" applyFont="1" applyFill="1" applyBorder="1" applyAlignment="1">
      <alignment vertical="center" readingOrder="1"/>
    </xf>
    <xf numFmtId="0" fontId="13" fillId="6" borderId="8" xfId="0" applyFont="1" applyFill="1" applyBorder="1" applyAlignment="1">
      <alignment horizontal="right" vertical="center" wrapText="1" readingOrder="1"/>
    </xf>
    <xf numFmtId="0" fontId="4" fillId="4" borderId="10" xfId="0" applyFont="1" applyFill="1" applyBorder="1" applyAlignment="1">
      <alignment horizontal="center" vertical="center" readingOrder="2"/>
    </xf>
    <xf numFmtId="0" fontId="4" fillId="4" borderId="11" xfId="0" applyFont="1" applyFill="1" applyBorder="1" applyAlignment="1">
      <alignment horizontal="center" vertical="center" readingOrder="2"/>
    </xf>
    <xf numFmtId="0" fontId="4" fillId="4" borderId="12" xfId="0" applyFont="1" applyFill="1" applyBorder="1" applyAlignment="1">
      <alignment horizontal="center" vertical="center" readingOrder="2"/>
    </xf>
    <xf numFmtId="0" fontId="17" fillId="6" borderId="9" xfId="0" applyFont="1" applyFill="1" applyBorder="1" applyAlignment="1">
      <alignment horizontal="justify" vertical="center" wrapText="1" readingOrder="2"/>
    </xf>
    <xf numFmtId="0" fontId="17" fillId="6" borderId="7" xfId="0" applyFont="1" applyFill="1" applyBorder="1" applyAlignment="1">
      <alignment horizontal="justify" vertical="center" wrapText="1" readingOrder="2"/>
    </xf>
    <xf numFmtId="0" fontId="3" fillId="6" borderId="9" xfId="0" applyFont="1" applyFill="1" applyBorder="1" applyAlignment="1">
      <alignment horizontal="right" vertical="center" wrapText="1" readingOrder="2"/>
    </xf>
    <xf numFmtId="0" fontId="3" fillId="6" borderId="7" xfId="0" applyFont="1" applyFill="1" applyBorder="1" applyAlignment="1">
      <alignment horizontal="right" vertical="center" wrapText="1" readingOrder="2"/>
    </xf>
  </cellXfs>
  <cellStyles count="20">
    <cellStyle name="40% - Accent3 2" xfId="9" xr:uid="{00000000-0005-0000-0000-000000000000}"/>
    <cellStyle name="60% - Accent4 2" xfId="10" xr:uid="{00000000-0005-0000-0000-000001000000}"/>
    <cellStyle name="Comma" xfId="18" builtinId="3"/>
    <cellStyle name="Comma 2" xfId="13" xr:uid="{00000000-0005-0000-0000-000003000000}"/>
    <cellStyle name="Comma 3" xfId="3" xr:uid="{00000000-0005-0000-0000-000004000000}"/>
    <cellStyle name="Comma 3 2" xfId="14" xr:uid="{00000000-0005-0000-0000-000005000000}"/>
    <cellStyle name="Comma 4" xfId="2" xr:uid="{00000000-0005-0000-0000-000006000000}"/>
    <cellStyle name="Normal" xfId="0" builtinId="0"/>
    <cellStyle name="Normal 2" xfId="5" xr:uid="{00000000-0005-0000-0000-000008000000}"/>
    <cellStyle name="Normal 3" xfId="6" xr:uid="{00000000-0005-0000-0000-000009000000}"/>
    <cellStyle name="Normal 3 2" xfId="8" xr:uid="{00000000-0005-0000-0000-00000A000000}"/>
    <cellStyle name="Normal 3 3" xfId="16" xr:uid="{00000000-0005-0000-0000-00000B000000}"/>
    <cellStyle name="Normal 4" xfId="7" xr:uid="{00000000-0005-0000-0000-00000C000000}"/>
    <cellStyle name="Normal 4 2" xfId="17" xr:uid="{00000000-0005-0000-0000-00000D000000}"/>
    <cellStyle name="Normal 5" xfId="12" xr:uid="{00000000-0005-0000-0000-00000E000000}"/>
    <cellStyle name="Normal 6" xfId="11" xr:uid="{00000000-0005-0000-0000-00000F000000}"/>
    <cellStyle name="Normal 7" xfId="1" xr:uid="{00000000-0005-0000-0000-000010000000}"/>
    <cellStyle name="Percent" xfId="19" builtinId="5"/>
    <cellStyle name="Percent 2" xfId="15" xr:uid="{00000000-0005-0000-0000-000012000000}"/>
    <cellStyle name="Percent 3" xfId="4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D65"/>
  <sheetViews>
    <sheetView rightToLeft="1" tabSelected="1" workbookViewId="0">
      <selection activeCell="B26" sqref="B26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131</v>
      </c>
    </row>
    <row r="2" spans="1:2" ht="14.4" thickBot="1" x14ac:dyDescent="0.3">
      <c r="A2" s="1"/>
    </row>
    <row r="3" spans="1:2" ht="14.25" customHeight="1" x14ac:dyDescent="0.25">
      <c r="A3" s="17" t="s">
        <v>79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132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20.100000000000001" customHeight="1" thickBot="1" x14ac:dyDescent="0.3">
      <c r="A8" s="22" t="s">
        <v>2</v>
      </c>
      <c r="B8" s="67">
        <f>SUM(B9:B10)</f>
        <v>10231.24799275895</v>
      </c>
    </row>
    <row r="9" spans="1:2" ht="20.100000000000001" customHeight="1" x14ac:dyDescent="0.25">
      <c r="A9" s="68" t="s">
        <v>3</v>
      </c>
      <c r="B9" s="43"/>
    </row>
    <row r="10" spans="1:2" ht="20.100000000000001" customHeight="1" thickBot="1" x14ac:dyDescent="0.3">
      <c r="A10" s="23" t="s">
        <v>4</v>
      </c>
      <c r="B10" s="66">
        <f>'קרן ט'!B10+'קרן י'!B10+'הכשרה כללי'!B10+'הכשרה אגח ממשלות'!B10+'הכשרה מניות'!B10+'כספי שקלי'!B10+'הכשרה לבני 50 ומטה'!B10+'הכשרה לבני 50-60'!B10+'הכשרה לבני 60 ומעלה'!B10+'הכשרה מקבלי קצבה'!B10+'הכשרה אשראי ואג"ח'!B10+'הכשרה אשראי ואג"ח עד 25%'!B10+'הכשרה עוקב מדדים גמיש'!B10+'הכשרה משולב סחיר'!B10+'אלשטולר כללי'!B10+'אלשטושלר מניות'!B10+'אלטשולר אג"ח'!B10+'ילין כללי'!B10+'ילין מניות'!B10+'ילין אג"ח'!B10+'מיטב כללי'!B10+'מיטב מניות'!B10+'מיטב אג"ח'!B10+'הכשרה עוקב מדד SP500'!B10+'מור כללי'!B10+'מור מניות'!B10+'מור אג"ח'!B10+'אנליסט כללי'!B10+'אנליסט מניות'!B10+'אנליסט אג"ח'!B10</f>
        <v>10231.24799275895</v>
      </c>
    </row>
    <row r="11" spans="1:2" ht="20.100000000000001" customHeight="1" thickBot="1" x14ac:dyDescent="0.3">
      <c r="A11" s="24"/>
      <c r="B11" s="37"/>
    </row>
    <row r="12" spans="1:2" ht="31.5" customHeight="1" thickBot="1" x14ac:dyDescent="0.3">
      <c r="A12" s="24" t="s">
        <v>38</v>
      </c>
      <c r="B12" s="39">
        <f>SUM(B13:B14)</f>
        <v>51.661082822999994</v>
      </c>
    </row>
    <row r="13" spans="1:2" ht="20.100000000000001" customHeight="1" x14ac:dyDescent="0.25">
      <c r="A13" s="68" t="s">
        <v>5</v>
      </c>
      <c r="B13" s="69"/>
    </row>
    <row r="14" spans="1:2" ht="20.100000000000001" customHeight="1" thickBot="1" x14ac:dyDescent="0.3">
      <c r="A14" s="23" t="s">
        <v>6</v>
      </c>
      <c r="B14" s="66">
        <f>'קרן ט'!B14+'קרן י'!B14+'הכשרה כללי'!B14+'הכשרה אגח ממשלות'!B14+'הכשרה מניות'!B14+'כספי שקלי'!B14+'הכשרה לבני 50 ומטה'!B14+'הכשרה לבני 50-60'!B14+'הכשרה לבני 60 ומעלה'!B14+'הכשרה מקבלי קצבה'!B14+'הכשרה אשראי ואג"ח'!B14+'הכשרה אשראי ואג"ח עד 25%'!B14+'הכשרה עוקב מדדים גמיש'!B14+'הכשרה משולב סחיר'!B14+'אלשטולר כללי'!B14+'אלשטושלר מניות'!B14+'אלטשולר אג"ח'!B14+'ילין כללי'!B14+'ילין מניות'!B14+'ילין אג"ח'!B14+'מיטב כללי'!B14+'מיטב מניות'!B14+'מיטב אג"ח'!B14+'הכשרה עוקב מדד SP500'!B14+'מור כללי'!B14+'מור מניות'!B14+'מור אג"ח'!B14+'אנליסט כללי'!B14+'אנליסט מניות'!B14+'אנליסט אג"ח'!B14</f>
        <v>51.661082822999994</v>
      </c>
    </row>
    <row r="15" spans="1:2" ht="20.100000000000001" customHeight="1" thickBot="1" x14ac:dyDescent="0.3">
      <c r="A15" s="24"/>
      <c r="B15" s="37"/>
    </row>
    <row r="16" spans="1:2" ht="20.100000000000001" customHeight="1" thickBot="1" x14ac:dyDescent="0.3">
      <c r="A16" s="24" t="s">
        <v>7</v>
      </c>
      <c r="B16" s="39">
        <f>SUM(B17:B19)</f>
        <v>276.11282440000002</v>
      </c>
    </row>
    <row r="17" spans="1:4" ht="20.100000000000001" customHeight="1" thickBot="1" x14ac:dyDescent="0.3">
      <c r="A17" s="68" t="s">
        <v>8</v>
      </c>
      <c r="B17" s="66">
        <f>'קרן ט'!B17+'קרן י'!B17+'הכשרה כללי'!B17+'הכשרה אגח ממשלות'!B17+'הכשרה מניות'!B17+'כספי שקלי'!B17+'הכשרה לבני 50 ומטה'!B17+'הכשרה לבני 50-60'!B17+'הכשרה לבני 60 ומעלה'!B17+'הכשרה מקבלי קצבה'!B17+'הכשרה אשראי ואג"ח'!B17+'הכשרה אשראי ואג"ח עד 25%'!B17+'הכשרה עוקב מדדים גמיש'!B17+'הכשרה משולב סחיר'!B17+'אלשטולר כללי'!B17+'אלשטושלר מניות'!B17+'אלטשולר אג"ח'!B17+'ילין כללי'!B17+'ילין מניות'!B17+'ילין אג"ח'!B17+'מיטב כללי'!B17+'מיטב מניות'!B17+'מיטב אג"ח'!B17+'הכשרה עוקב מדד SP500'!B17+'מור כללי'!B17+'מור מניות'!B17+'מור אג"ח'!B17+'אנליסט כללי'!B17+'אנליסט מניות'!B17+'אנליסט אג"ח'!B17</f>
        <v>276.11282440000002</v>
      </c>
    </row>
    <row r="18" spans="1:4" ht="20.100000000000001" customHeight="1" thickBot="1" x14ac:dyDescent="0.3">
      <c r="A18" s="23" t="s">
        <v>9</v>
      </c>
      <c r="B18" s="66">
        <f>'קרן ט'!B18+'קרן י'!B18+'הכשרה כללי'!B18+'הכשרה אגח ממשלות'!B18+'הכשרה מניות'!B18+'כספי שקלי'!B18+'הכשרה לבני 50 ומטה'!B18+'הכשרה לבני 50-60'!B18+'הכשרה לבני 60 ומעלה'!B18+'הכשרה מקבלי קצבה'!B18+'הכשרה אשראי ואג"ח'!B18+'הכשרה אשראי ואג"ח עד 25%'!B18+'הכשרה עוקב מדדים גמיש'!B18+'הכשרה משולב סחיר'!B18+'אלשטולר כללי'!B18+'אלשטושלר מניות'!B18+'אלטשולר אג"ח'!B18+'ילין כללי'!B18+'ילין מניות'!B18+'ילין אג"ח'!B18+'מיטב כללי'!B18+'מיטב מניות'!B18+'מיטב אג"ח'!B18+'הכשרה עוקב מדד SP500'!B18+'מור כללי'!B18+'מור מניות'!B18+'מור אג"ח'!B18+'אנליסט כללי'!B18+'אנליסט מניות'!B18+'אנליסט אג"ח'!B18</f>
        <v>0</v>
      </c>
    </row>
    <row r="19" spans="1:4" ht="20.100000000000001" customHeight="1" thickBot="1" x14ac:dyDescent="0.3">
      <c r="A19" s="24"/>
      <c r="B19" s="30"/>
    </row>
    <row r="20" spans="1:4" ht="20.100000000000001" customHeight="1" thickBot="1" x14ac:dyDescent="0.3">
      <c r="A20" s="24" t="s">
        <v>10</v>
      </c>
      <c r="B20" s="66">
        <f>'קרן ט'!B20+'קרן י'!B20+'הכשרה כללי'!B20+'הכשרה אגח ממשלות'!B20+'הכשרה מניות'!B20+'כספי שקלי'!B20+'הכשרה לבני 50 ומטה'!B20+'הכשרה לבני 50-60'!B20+'הכשרה לבני 60 ומעלה'!B20+'הכשרה מקבלי קצבה'!B20+'הכשרה אשראי ואג"ח'!B20+'הכשרה אשראי ואג"ח עד 25%'!B20+'הכשרה עוקב מדדים גמיש'!B20+'הכשרה משולב סחיר'!B20+'אלשטולר כללי'!B20+'אלשטושלר מניות'!B20+'אלטשולר אג"ח'!B20+'ילין כללי'!B20+'ילין מניות'!B20+'ילין אג"ח'!B20+'מיטב כללי'!B20+'מיטב מניות'!B20+'מיטב אג"ח'!B20+'הכשרה עוקב מדד SP500'!B20+'מור כללי'!B20+'מור מניות'!B20+'מור אג"ח'!B20+'אנליסט כללי'!B20+'אנליסט מניות'!B20+'אנליסט אג"ח'!B20</f>
        <v>8536.7313203357498</v>
      </c>
      <c r="D20" s="31"/>
    </row>
    <row r="21" spans="1:4" ht="20.100000000000001" customHeight="1" thickBot="1" x14ac:dyDescent="0.3">
      <c r="A21" s="24"/>
      <c r="B21" s="30"/>
      <c r="D21" s="31"/>
    </row>
    <row r="22" spans="1:4" ht="20.100000000000001" customHeight="1" thickBot="1" x14ac:dyDescent="0.3">
      <c r="A22" s="24" t="s">
        <v>11</v>
      </c>
      <c r="B22" s="66">
        <f>'קרן ט'!B22+'קרן י'!B22+'הכשרה כללי'!B22+'הכשרה אגח ממשלות'!B22+'הכשרה מניות'!B22+'כספי שקלי'!B22+'הכשרה לבני 50 ומטה'!B22+'הכשרה לבני 50-60'!B22+'הכשרה לבני 60 ומעלה'!B22+'הכשרה מקבלי קצבה'!B22+'הכשרה אשראי ואג"ח'!B22+'הכשרה עוקב מדדים גמיש'!B22+'הכשרה משולב סחיר'!B22+'אלשטולר כללי'!B22+'אלשטושלר מניות'!B22+'אלטשולר אג"ח'!B22+'ילין כללי'!B22+'ילין מניות'!B22+'ילין אג"ח'!B22+'מיטב כללי'!B22+'מיטב מניות'!B22+'מיטב אג"ח'!B22+'הכשרה עוקב מדד SP500'!B22+'מור כללי'!B22+'מור מניות'!B22+'מור אג"ח'!B22+'אנליסט כללי'!B22+'אנליסט מניות'!B22+'אנליסט אג"ח'!B22</f>
        <v>0</v>
      </c>
      <c r="D22" s="32"/>
    </row>
    <row r="23" spans="1:4" ht="20.100000000000001" customHeight="1" thickBot="1" x14ac:dyDescent="0.3">
      <c r="A23" s="24"/>
      <c r="B23" s="30"/>
      <c r="D23" s="32"/>
    </row>
    <row r="24" spans="1:4" ht="20.100000000000001" customHeight="1" thickBot="1" x14ac:dyDescent="0.3">
      <c r="A24" s="24" t="s">
        <v>12</v>
      </c>
      <c r="B24" s="66">
        <f>'קרן ט'!B24+'קרן י'!B24+'הכשרה כללי'!B24+'הכשרה אגח ממשלות'!B24+'הכשרה מניות'!B24+'כספי שקלי'!B24+'הכשרה לבני 50 ומטה'!B24+'הכשרה לבני 50-60'!B24+'הכשרה לבני 60 ומעלה'!B24+'הכשרה מקבלי קצבה'!B24+'הכשרה אשראי ואג"ח'!B24+'הכשרה עוקב מדדים גמיש'!B24+'הכשרה משולב סחיר'!B24+'אלשטולר כללי'!B24+'אלשטושלר מניות'!B24+'אלטשולר אג"ח'!B24+'ילין כללי'!B24+'ילין מניות'!B24+'ילין אג"ח'!B24+'מיטב כללי'!B24+'מיטב מניות'!B24+'מיטב אג"ח'!B24+'הכשרה עוקב מדד SP500'!B24+'מור כללי'!B24+'מור מניות'!B24+'מור אג"ח'!B24+'אנליסט כללי'!B24+'אנליסט מניות'!B24+'אנליסט אג"ח'!B24</f>
        <v>0</v>
      </c>
      <c r="D24" s="31"/>
    </row>
    <row r="25" spans="1:4" ht="20.100000000000001" customHeight="1" thickBot="1" x14ac:dyDescent="0.3">
      <c r="A25" s="24"/>
      <c r="B25" s="30"/>
    </row>
    <row r="26" spans="1:4" ht="20.100000000000001" customHeight="1" thickBot="1" x14ac:dyDescent="0.3">
      <c r="A26" s="24" t="s">
        <v>13</v>
      </c>
      <c r="B26" s="33">
        <f>B8+B12+B16+B20+B22+B24</f>
        <v>19095.7532203177</v>
      </c>
    </row>
    <row r="27" spans="1:4" ht="20.100000000000001" customHeight="1" thickBot="1" x14ac:dyDescent="0.3">
      <c r="A27" s="24"/>
      <c r="B27" s="30"/>
    </row>
    <row r="28" spans="1:4" ht="20.100000000000001" customHeight="1" thickBot="1" x14ac:dyDescent="0.3">
      <c r="A28" s="24" t="s">
        <v>14</v>
      </c>
      <c r="B28" s="94">
        <f>(B29+B30)/2</f>
        <v>28823302.534950413</v>
      </c>
    </row>
    <row r="29" spans="1:4" ht="33" customHeight="1" thickBot="1" x14ac:dyDescent="0.3">
      <c r="A29" s="23" t="s">
        <v>129</v>
      </c>
      <c r="B29" s="66">
        <f>'קרן ט'!B29+'קרן י'!B29+'הכשרה כללי'!B29+'הכשרה אגח ממשלות'!B29+'הכשרה מניות'!B29+'כספי שקלי'!B29+'הכשרה לבני 50 ומטה'!B29+'הכשרה לבני 50-60'!B29+'הכשרה לבני 60 ומעלה'!B29+'הכשרה מקבלי קצבה'!B29+'הכשרה אשראי ואג"ח'!B29+'הכשרה אשראי ואג"ח עד 25%'!B29+'הכשרה עוקב מדדים גמיש'!B29+'הכשרה משולב סחיר'!B29+'אלשטולר כללי'!B29+'אלשטושלר מניות'!B29+'אלטשולר אג"ח'!B29+'ילין כללי'!B29+'ילין מניות'!B29+'ילין אג"ח'!B29+'מיטב כללי'!B29+'מיטב מניות'!B29+'מיטב אג"ח'!B29+'הכשרה עוקב מדד SP500'!B29+'מור כללי'!B29+'מור מניות'!B29+'מור אג"ח'!B29+'אנליסט כללי'!B29+'אנליסט מניות'!B29+'אנליסט אג"ח'!B29</f>
        <v>31902150.968047623</v>
      </c>
    </row>
    <row r="30" spans="1:4" ht="37.5" customHeight="1" thickBot="1" x14ac:dyDescent="0.3">
      <c r="A30" s="23" t="s">
        <v>130</v>
      </c>
      <c r="B30" s="66">
        <f>'קרן ט'!B30+'קרן י'!B30+'הכשרה כללי'!B30+'הכשרה אגח ממשלות'!B30+'הכשרה מניות'!B30+'כספי שקלי'!B30+'הכשרה לבני 50 ומטה'!B30+'הכשרה לבני 50-60'!B30+'הכשרה לבני 60 ומעלה'!B30+'הכשרה מקבלי קצבה'!B30+'הכשרה אשראי ואג"ח'!B30+'הכשרה אשראי ואג"ח עד 25%'!B30+'הכשרה עוקב מדדים גמיש'!B30+'הכשרה משולב סחיר'!B30+'אלשטולר כללי'!B30+'אלשטושלר מניות'!B30+'אלטשולר אג"ח'!B30+'ילין כללי'!B30+'ילין מניות'!B30+'ילין אג"ח'!B30+'מיטב כללי'!B30+'מיטב מניות'!B30+'מיטב אג"ח'!B30+'הכשרה עוקב מדד SP500'!B30+'מור כללי'!B30+'מור מניות'!B30+'מור אג"ח'!B30+'אנליסט כללי'!B30+'אנליסט מניות'!B30+'אנליסט אג"ח'!B30</f>
        <v>25744454.101853207</v>
      </c>
    </row>
    <row r="31" spans="1:4" ht="20.100000000000001" customHeight="1" thickBot="1" x14ac:dyDescent="0.35">
      <c r="A31" s="25"/>
      <c r="B31" s="30"/>
    </row>
    <row r="32" spans="1:4" ht="20.100000000000001" customHeight="1" thickBot="1" x14ac:dyDescent="0.3">
      <c r="A32" s="24" t="s">
        <v>15</v>
      </c>
      <c r="B32" s="36">
        <f>B26/B28</f>
        <v>6.6251093875043182E-4</v>
      </c>
    </row>
    <row r="33" spans="1:2" ht="20.100000000000001" customHeight="1" thickBot="1" x14ac:dyDescent="0.3">
      <c r="A33" s="24"/>
      <c r="B33" s="30"/>
    </row>
    <row r="34" spans="1:2" ht="20.100000000000001" customHeight="1" thickBot="1" x14ac:dyDescent="0.3">
      <c r="A34" s="26" t="s">
        <v>16</v>
      </c>
      <c r="B34" s="30"/>
    </row>
    <row r="35" spans="1:2" ht="20.100000000000001" customHeight="1" thickBot="1" x14ac:dyDescent="0.3">
      <c r="A35" s="24" t="s">
        <v>17</v>
      </c>
      <c r="B35" s="99">
        <f>'קרן ט'!B35+'קרן י'!B35+'הכשרה כללי'!B35+'הכשרה אגח ממשלות'!B35+'הכשרה מניות'!B35+'כספי שקלי'!B35+'הכשרה לבני 50 ומטה'!B35+'הכשרה לבני 50-60'!B35+'הכשרה לבני 60 ומעלה'!B35+'הכשרה מקבלי קצבה'!B35+'הכשרה אשראי ואג"ח'!B35+'הכשרה עוקב מדדים גמיש'!B35+'הכשרה משולב סחיר'!B35+'אלשטולר כללי'!B35+'אלשטושלר מניות'!B35+'אלטשולר אג"ח'!B35+'ילין כללי'!B35+'ילין מניות'!B35+'ילין אג"ח'!B35+'מיטב כללי'!B35+'מיטב מניות'!B35+'מיטב אג"ח'!B35+'הכשרה עוקב מדד SP500'!B35+'מור כללי'!B35+'מור מניות'!B35+'מור אג"ח'!B35+'אנליסט כללי'!B35+'אנליסט מניות'!B35+'אנליסט אג"ח'!B35</f>
        <v>10839.033782000002</v>
      </c>
    </row>
    <row r="36" spans="1:2" ht="20.100000000000001" customHeight="1" thickBot="1" x14ac:dyDescent="0.3">
      <c r="A36" s="45"/>
      <c r="B36" s="37"/>
    </row>
    <row r="37" spans="1:2" ht="20.100000000000001" customHeight="1" thickBot="1" x14ac:dyDescent="0.3">
      <c r="A37" s="71" t="s">
        <v>18</v>
      </c>
      <c r="B37" s="110">
        <f>SUM(B38:B46)</f>
        <v>25160.339809903875</v>
      </c>
    </row>
    <row r="38" spans="1:2" ht="20.100000000000001" customHeight="1" x14ac:dyDescent="0.25">
      <c r="A38" s="72" t="s">
        <v>19</v>
      </c>
      <c r="B38" s="111">
        <f>'קרן ט'!B38+'קרן י'!B38+'הכשרה כללי'!B38+'הכשרה אגח ממשלות'!B38+'הכשרה מניות'!B38+'כספי שקלי'!B38+'הכשרה לבני 50 ומטה'!B38+'הכשרה לבני 50-60'!B38+'הכשרה לבני 60 ומעלה'!B38+'הכשרה מקבלי קצבה'!B38+'הכשרה אשראי ואג"ח'!B38+'הכשרה אשראי ואג"ח עד 25%'!B38+'הכשרה עוקב מדדים גמיש'!B38+'הכשרה משולב סחיר'!B38+'אלשטולר כללי'!B38+'אלשטושלר מניות'!B38+'אלטשולר אג"ח'!B38+'ילין כללי'!B38+'ילין מניות'!B38+'ילין אג"ח'!B38+'מיטב כללי'!B38+'מיטב מניות'!B38+'מיטב אג"ח'!B38+'הכשרה עוקב מדד SP500'!B38+'מור כללי'!B38+'מור מניות'!B38+'מור אג"ח'!B38+'אנליסט כללי'!B38+'אנליסט מניות'!B38+'אנליסט אג"ח'!B38</f>
        <v>11333.701653000004</v>
      </c>
    </row>
    <row r="39" spans="1:2" ht="20.100000000000001" customHeight="1" x14ac:dyDescent="0.25">
      <c r="A39" s="70" t="s">
        <v>20</v>
      </c>
      <c r="B39" s="100">
        <f>'קרן ט'!B39+'קרן י'!B39+'הכשרה כללי'!B39+'הכשרה אגח ממשלות'!B39+'הכשרה מניות'!B39+'כספי שקלי'!B39+'הכשרה לבני 50 ומטה'!B39+'הכשרה לבני 50-60'!B39+'הכשרה לבני 60 ומעלה'!B39+'הכשרה מקבלי קצבה'!B39+'הכשרה אשראי ואג"ח'!B39+'הכשרה אשראי ואג"ח עד 25%'!B39+'הכשרה עוקב מדדים גמיש'!B39+'הכשרה משולב סחיר'!B39+'אלשטולר כללי'!B39+'אלשטושלר מניות'!B39+'אלטשולר אג"ח'!B39+'ילין כללי'!B39+'ילין מניות'!B39+'ילין אג"ח'!B39+'מיטב כללי'!B39+'מיטב מניות'!B39+'מיטב אג"ח'!B39+'הכשרה עוקב מדד SP500'!B39+'מור כללי'!B39+'מור מניות'!B39+'מור אג"ח'!B39+'אנליסט כללי'!B39+'אנליסט מניות'!B39+'אנליסט אג"ח'!B39</f>
        <v>5542.2670770483473</v>
      </c>
    </row>
    <row r="40" spans="1:2" ht="20.100000000000001" customHeight="1" x14ac:dyDescent="0.25">
      <c r="A40" s="70" t="s">
        <v>21</v>
      </c>
      <c r="B40" s="100">
        <f>'קרן ט'!B40+'קרן י'!B40+'הכשרה כללי'!B40+'הכשרה אגח ממשלות'!B40+'הכשרה מניות'!B40+'כספי שקלי'!B40+'הכשרה לבני 50 ומטה'!B40+'הכשרה לבני 50-60'!B40+'הכשרה לבני 60 ומעלה'!B40+'הכשרה מקבלי קצבה'!B40+'הכשרה אשראי ואג"ח'!B40+'הכשרה אשראי ואג"ח עד 25%'!B40+'הכשרה עוקב מדדים גמיש'!B40+'הכשרה משולב סחיר'!B40+'אלשטולר כללי'!B40+'אלשטושלר מניות'!B40+'אלטשולר אג"ח'!B40+'ילין כללי'!B40+'ילין מניות'!B40+'ילין אג"ח'!B40+'מיטב כללי'!B40+'מיטב מניות'!B40+'מיטב אג"ח'!B40+'הכשרה עוקב מדד SP500'!B40+'מור כללי'!B40+'מור מניות'!B40+'מור אג"ח'!B40+'אנליסט כללי'!B40+'אנליסט מניות'!B40+'אנליסט אג"ח'!B40</f>
        <v>0</v>
      </c>
    </row>
    <row r="41" spans="1:2" ht="20.100000000000001" customHeight="1" x14ac:dyDescent="0.25">
      <c r="A41" s="70" t="s">
        <v>22</v>
      </c>
      <c r="B41" s="100">
        <f>'קרן ט'!B41+'קרן י'!B41+'הכשרה כללי'!B41+'הכשרה אגח ממשלות'!B41+'הכשרה מניות'!B41+'כספי שקלי'!B41+'הכשרה לבני 50 ומטה'!B41+'הכשרה לבני 50-60'!B41+'הכשרה לבני 60 ומעלה'!B41+'הכשרה מקבלי קצבה'!B41+'הכשרה אשראי ואג"ח'!B41+'הכשרה אשראי ואג"ח עד 25%'!B41+'הכשרה עוקב מדדים גמיש'!B41+'הכשרה משולב סחיר'!B41+'אלשטולר כללי'!B41+'אלשטושלר מניות'!B41+'אלטשולר אג"ח'!B41+'ילין כללי'!B41+'ילין מניות'!B41+'ילין אג"ח'!B41+'מיטב כללי'!B41+'מיטב מניות'!B41+'מיטב אג"ח'!B41+'הכשרה עוקב מדד SP500'!B41+'מור כללי'!B41+'מור מניות'!B41+'מור אג"ח'!B41+'אנליסט כללי'!B41+'אנליסט מניות'!B41+'אנליסט אג"ח'!B41</f>
        <v>0</v>
      </c>
    </row>
    <row r="42" spans="1:2" ht="30" customHeight="1" x14ac:dyDescent="0.25">
      <c r="A42" s="70" t="s">
        <v>23</v>
      </c>
      <c r="B42" s="100">
        <f>'קרן ט'!B42+'קרן י'!B42+'הכשרה כללי'!B42+'הכשרה אגח ממשלות'!B42+'הכשרה מניות'!B42+'כספי שקלי'!B42+'הכשרה לבני 50 ומטה'!B42+'הכשרה לבני 50-60'!B42+'הכשרה לבני 60 ומעלה'!B42+'הכשרה מקבלי קצבה'!B42+'הכשרה אשראי ואג"ח'!B42+'הכשרה אשראי ואג"ח עד 25%'!B42+'הכשרה עוקב מדדים גמיש'!B42+'הכשרה משולב סחיר'!B42+'אלשטולר כללי'!B42+'אלשטושלר מניות'!B42+'אלטשולר אג"ח'!B42+'ילין כללי'!B42+'ילין מניות'!B42+'ילין אג"ח'!B42+'מיטב כללי'!B42+'מיטב מניות'!B42+'מיטב אג"ח'!B42+'הכשרה עוקב מדד SP500'!B42+'מור כללי'!B42+'מור מניות'!B42+'מור אג"ח'!B42+'אנליסט כללי'!B42+'אנליסט מניות'!B42+'אנליסט אג"ח'!B42</f>
        <v>105.29756096830141</v>
      </c>
    </row>
    <row r="43" spans="1:2" ht="30" customHeight="1" x14ac:dyDescent="0.25">
      <c r="A43" s="70" t="s">
        <v>24</v>
      </c>
      <c r="B43" s="100">
        <f>'קרן ט'!B43+'קרן י'!B43+'הכשרה כללי'!B43+'הכשרה אגח ממשלות'!B43+'הכשרה מניות'!B43+'כספי שקלי'!B43+'הכשרה לבני 50 ומטה'!B43+'הכשרה לבני 50-60'!B43+'הכשרה לבני 60 ומעלה'!B43+'הכשרה מקבלי קצבה'!B43+'הכשרה אשראי ואג"ח'!B43+'הכשרה אשראי ואג"ח עד 25%'!B43+'הכשרה עוקב מדדים גמיש'!B43+'הכשרה משולב סחיר'!B43+'אלשטולר כללי'!B43+'אלשטושלר מניות'!B43+'אלטשולר אג"ח'!B43+'ילין כללי'!B43+'ילין מניות'!B43+'ילין אג"ח'!B43+'מיטב כללי'!B43+'מיטב מניות'!B43+'מיטב אג"ח'!B43+'הכשרה עוקב מדד SP500'!B43+'מור כללי'!B43+'מור מניות'!B43+'מור אג"ח'!B43+'אנליסט כללי'!B43+'אנליסט מניות'!B43+'אנליסט אג"ח'!B43</f>
        <v>5308.2627593306888</v>
      </c>
    </row>
    <row r="44" spans="1:2" ht="39" customHeight="1" x14ac:dyDescent="0.25">
      <c r="A44" s="70" t="s">
        <v>25</v>
      </c>
      <c r="B44" s="100">
        <f>'קרן ט'!B44+'קרן י'!B44+'הכשרה כללי'!B44+'הכשרה אגח ממשלות'!B44+'הכשרה מניות'!B44+'כספי שקלי'!B44+'הכשרה לבני 50 ומטה'!B44+'הכשרה לבני 50-60'!B44+'הכשרה לבני 60 ומעלה'!B44+'הכשרה מקבלי קצבה'!B44+'הכשרה אשראי ואג"ח'!B44+'הכשרה אשראי ואג"ח עד 25%'!B44+'הכשרה עוקב מדדים גמיש'!B44+'הכשרה משולב סחיר'!B44+'אלשטולר כללי'!B44+'אלשטושלר מניות'!B44+'אלטשולר אג"ח'!B44+'ילין כללי'!B44+'ילין מניות'!B44+'ילין אג"ח'!B44+'מיטב כללי'!B44+'מיטב מניות'!B44+'מיטב אג"ח'!B44+'הכשרה עוקב מדד SP500'!B44+'מור כללי'!B44+'מור מניות'!B44+'מור אג"ח'!B44+'אנליסט כללי'!B44+'אנליסט מניות'!B44+'אנליסט אג"ח'!B44</f>
        <v>277.21207771749062</v>
      </c>
    </row>
    <row r="45" spans="1:2" ht="36" customHeight="1" x14ac:dyDescent="0.25">
      <c r="A45" s="70" t="s">
        <v>26</v>
      </c>
      <c r="B45" s="100">
        <f>'קרן ט'!B45+'קרן י'!B45+'הכשרה כללי'!B45+'הכשרה אגח ממשלות'!B45+'הכשרה מניות'!B45+'כספי שקלי'!B45+'הכשרה לבני 50 ומטה'!B45+'הכשרה לבני 50-60'!B45+'הכשרה לבני 60 ומעלה'!B45+'הכשרה מקבלי קצבה'!B45+'הכשרה אשראי ואג"ח'!B45+'הכשרה אשראי ואג"ח עד 25%'!B45+'הכשרה עוקב מדדים גמיש'!B45+'הכשרה משולב סחיר'!B45+'אלשטולר כללי'!B45+'אלשטושלר מניות'!B45+'אלטשולר אג"ח'!B45+'ילין כללי'!B45+'ילין מניות'!B45+'ילין אג"ח'!B45+'מיטב כללי'!B45+'מיטב מניות'!B45+'מיטב אג"ח'!B45+'הכשרה עוקב מדד SP500'!B45+'מור כללי'!B45+'מור מניות'!B45+'מור אג"ח'!B45+'אנליסט כללי'!B45+'אנליסט מניות'!B45+'אנליסט אג"ח'!B45</f>
        <v>2582.5724105152835</v>
      </c>
    </row>
    <row r="46" spans="1:2" ht="20.100000000000001" customHeight="1" thickBot="1" x14ac:dyDescent="0.3">
      <c r="A46" s="23" t="s">
        <v>27</v>
      </c>
      <c r="B46" s="66">
        <f>'קרן ט'!B46+'קרן י'!B46+'הכשרה כללי'!B46+'הכשרה אגח ממשלות'!B46+'הכשרה מניות'!B46+'כספי שקלי'!B46+'הכשרה לבני 50 ומטה'!B46+'הכשרה לבני 50-60'!B46+'הכשרה לבני 60 ומעלה'!B46+'הכשרה מקבלי קצבה'!B46+'הכשרה אשראי ואג"ח'!B46+'הכשרה אשראי ואג"ח עד 25%'!B46+'הכשרה עוקב מדדים גמיש'!B46+'הכשרה משולב סחיר'!B46+'אלשטולר כללי'!B46+'אלשטושלר מניות'!B46+'אלטשולר אג"ח'!B46+'ילין כללי'!B46+'ילין מניות'!B46+'ילין אג"ח'!B46+'מיטב כללי'!B46+'מיטב מניות'!B46+'מיטב אג"ח'!B46+'הכשרה עוקב מדד SP500'!B46+'מור כללי'!B46+'מור מניות'!B46+'מור אג"ח'!B46+'אנליסט כללי'!B46+'אנליסט מניות'!B46+'אנליסט אג"ח'!B46</f>
        <v>11.026271323760577</v>
      </c>
    </row>
    <row r="47" spans="1:2" ht="20.100000000000001" customHeight="1" thickBot="1" x14ac:dyDescent="0.3">
      <c r="A47" s="23"/>
      <c r="B47" s="30"/>
    </row>
    <row r="48" spans="1:2" ht="20.100000000000001" customHeight="1" thickBot="1" x14ac:dyDescent="0.3">
      <c r="A48" s="24" t="s">
        <v>28</v>
      </c>
      <c r="B48" s="36">
        <f>B37/B30</f>
        <v>9.7731106320458807E-4</v>
      </c>
    </row>
    <row r="49" spans="1:2" ht="20.100000000000001" customHeight="1" thickBot="1" x14ac:dyDescent="0.3">
      <c r="A49" s="23"/>
      <c r="B49" s="30"/>
    </row>
    <row r="50" spans="1:2" ht="20.100000000000001" customHeight="1" thickBot="1" x14ac:dyDescent="0.3">
      <c r="A50" s="24" t="s">
        <v>29</v>
      </c>
      <c r="B50" s="30"/>
    </row>
    <row r="51" spans="1:2" ht="20.100000000000001" customHeight="1" thickBot="1" x14ac:dyDescent="0.3">
      <c r="A51" s="23"/>
      <c r="B51" s="30"/>
    </row>
    <row r="52" spans="1:2" ht="41.25" customHeight="1" thickBot="1" x14ac:dyDescent="0.3">
      <c r="A52" s="24" t="s">
        <v>30</v>
      </c>
      <c r="B52" s="30"/>
    </row>
    <row r="53" spans="1:2" ht="20.100000000000001" customHeight="1" thickBot="1" x14ac:dyDescent="0.3">
      <c r="A53" s="27"/>
      <c r="B53" s="30"/>
    </row>
    <row r="54" spans="1:2" ht="20.100000000000001" customHeight="1" thickBot="1" x14ac:dyDescent="0.3">
      <c r="A54" s="24" t="s">
        <v>31</v>
      </c>
      <c r="B54" s="100">
        <f>'קרן ט'!B54+'קרן י'!B54+'הכשרה כללי'!B54+'הכשרה אגח ממשלות'!B54+'הכשרה מניות'!B54+'כספי שקלי'!B54+'הכשרה לבני 50 ומטה'!B54+'הכשרה לבני 50-60'!B54+'הכשרה לבני 60 ומעלה'!B54+'הכשרה מקבלי קצבה'!B54+'הכשרה אשראי ואג"ח'!B54+'הכשרה עוקב מדדים גמיש'!B54+'הכשרה משולב סחיר'!B54+'אלשטולר כללי'!B54+'אלשטושלר מניות'!B54+'אלטשולר אג"ח'!B54+'ילין כללי'!B54+'ילין מניות'!B54+'ילין אג"ח'!B54+'מיטב כללי'!B54+'מיטב מניות'!B54+'מיטב אג"ח'!B54+'הכשרה עוקב מדד SP500'!B54+'מור כללי'!B54+'מור מניות'!B54+'מור אג"ח'!B54+'אנליסט כללי'!B54+'אנליסט מניות'!B54+'אנליסט אג"ח'!B54</f>
        <v>0</v>
      </c>
    </row>
    <row r="55" spans="1:2" ht="27.75" customHeight="1" thickBot="1" x14ac:dyDescent="0.3">
      <c r="A55" s="24" t="s">
        <v>32</v>
      </c>
      <c r="B55" s="30"/>
    </row>
    <row r="56" spans="1:2" ht="20.100000000000001" customHeight="1" thickBot="1" x14ac:dyDescent="0.3">
      <c r="A56" s="24"/>
      <c r="B56" s="30"/>
    </row>
    <row r="57" spans="1:2" ht="20.100000000000001" customHeight="1" thickBot="1" x14ac:dyDescent="0.3">
      <c r="A57" s="26" t="s">
        <v>33</v>
      </c>
      <c r="B57" s="30"/>
    </row>
    <row r="58" spans="1:2" ht="20.100000000000001" customHeight="1" thickBot="1" x14ac:dyDescent="0.3">
      <c r="A58" s="24"/>
      <c r="B58" s="30"/>
    </row>
    <row r="59" spans="1:2" ht="20.100000000000001" customHeight="1" thickBot="1" x14ac:dyDescent="0.3">
      <c r="A59" s="24" t="s">
        <v>34</v>
      </c>
      <c r="B59" s="73">
        <f>B26+B37-B54</f>
        <v>44256.093030221571</v>
      </c>
    </row>
    <row r="60" spans="1:2" ht="20.100000000000001" customHeight="1" thickBot="1" x14ac:dyDescent="0.3">
      <c r="A60" s="24"/>
      <c r="B60" s="30"/>
    </row>
    <row r="61" spans="1:2" ht="20.100000000000001" customHeight="1" thickBot="1" x14ac:dyDescent="0.3">
      <c r="A61" s="24" t="s">
        <v>35</v>
      </c>
      <c r="B61" s="36">
        <f>B59/B28</f>
        <v>1.5354275581903824E-3</v>
      </c>
    </row>
    <row r="62" spans="1:2" ht="20.100000000000001" customHeight="1" thickBot="1" x14ac:dyDescent="0.3">
      <c r="A62" s="24"/>
      <c r="B62" s="30"/>
    </row>
    <row r="63" spans="1:2" ht="20.100000000000001" customHeight="1" thickBot="1" x14ac:dyDescent="0.3">
      <c r="A63" s="24" t="s">
        <v>36</v>
      </c>
      <c r="B63" s="30"/>
    </row>
    <row r="64" spans="1:2" ht="33" customHeight="1" thickBot="1" x14ac:dyDescent="0.3">
      <c r="A64" s="24" t="s">
        <v>109</v>
      </c>
      <c r="B64" s="30"/>
    </row>
    <row r="65" spans="1:2" ht="20.100000000000001" customHeight="1" thickBot="1" x14ac:dyDescent="0.3">
      <c r="A65" s="24" t="s">
        <v>37</v>
      </c>
      <c r="B65" s="30"/>
    </row>
  </sheetData>
  <mergeCells count="1">
    <mergeCell ref="B3:B5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B65"/>
  <sheetViews>
    <sheetView rightToLeft="1" topLeftCell="A44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x14ac:dyDescent="0.25">
      <c r="A3" s="17" t="s">
        <v>81</v>
      </c>
      <c r="B3" s="114" t="s">
        <v>0</v>
      </c>
    </row>
    <row r="4" spans="1:2" x14ac:dyDescent="0.25">
      <c r="A4" s="18"/>
      <c r="B4" s="115"/>
    </row>
    <row r="5" spans="1:2" ht="14.4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18.392748901195336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18.392748901195336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1.7267409599999999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1.7267409599999999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3.9601488000000002</v>
      </c>
    </row>
    <row r="17" spans="1:2" x14ac:dyDescent="0.25">
      <c r="A17" s="42" t="s">
        <v>8</v>
      </c>
      <c r="B17" s="38">
        <v>3.9601488000000002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30.31853975000001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54.398178411195346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71737.03</v>
      </c>
    </row>
    <row r="29" spans="1:2" ht="18.75" customHeight="1" x14ac:dyDescent="0.25">
      <c r="A29" s="42" t="s">
        <v>129</v>
      </c>
      <c r="B29" s="49">
        <v>76138.7</v>
      </c>
    </row>
    <row r="30" spans="1:2" ht="29.4" thickBot="1" x14ac:dyDescent="0.3">
      <c r="A30" s="23" t="s">
        <v>130</v>
      </c>
      <c r="B30" s="34">
        <v>67335.359999999986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7.5829984055926687E-4</v>
      </c>
    </row>
    <row r="33" spans="1:2" ht="18" customHeight="1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86.173821530628487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96.83897925487436</v>
      </c>
    </row>
    <row r="38" spans="1:2" x14ac:dyDescent="0.25">
      <c r="A38" s="42" t="s">
        <v>19</v>
      </c>
      <c r="B38" s="53">
        <v>54.670882999999996</v>
      </c>
    </row>
    <row r="39" spans="1:2" x14ac:dyDescent="0.25">
      <c r="A39" s="51" t="s">
        <v>20</v>
      </c>
      <c r="B39" s="54">
        <v>14.738861999999999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6.7618896547945145E-2</v>
      </c>
    </row>
    <row r="43" spans="1:2" ht="27.6" x14ac:dyDescent="0.25">
      <c r="A43" s="50" t="s">
        <v>24</v>
      </c>
      <c r="B43" s="54">
        <v>17.363402587420339</v>
      </c>
    </row>
    <row r="44" spans="1:2" ht="27.6" x14ac:dyDescent="0.25">
      <c r="A44" s="50" t="s">
        <v>25</v>
      </c>
      <c r="B44" s="54">
        <v>1.2198210240124092</v>
      </c>
    </row>
    <row r="45" spans="1:2" ht="27.6" x14ac:dyDescent="0.25">
      <c r="A45" s="50" t="s">
        <v>26</v>
      </c>
      <c r="B45" s="54">
        <v>8.5928724718787457</v>
      </c>
    </row>
    <row r="46" spans="1:2" ht="14.4" thickBot="1" x14ac:dyDescent="0.3">
      <c r="A46" s="23" t="s">
        <v>27</v>
      </c>
      <c r="B46" s="55">
        <v>0.18551927501493143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1.4381593750278365E-3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1.0618406249721635E-3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1.4381593750278365E-3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151.23715766606972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2.108216044991962E-3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3.2582998405592668E-3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F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82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471.23026940338877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471.23026940338877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5.0956262760000008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5.0956262760000008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98.448793999999992</v>
      </c>
    </row>
    <row r="17" spans="1:6" x14ac:dyDescent="0.25">
      <c r="A17" s="42" t="s">
        <v>8</v>
      </c>
      <c r="B17" s="38">
        <v>98.448793999999992</v>
      </c>
    </row>
    <row r="18" spans="1:6" ht="14.4" thickBot="1" x14ac:dyDescent="0.3">
      <c r="A18" s="23" t="s">
        <v>9</v>
      </c>
      <c r="B18" s="47">
        <v>0</v>
      </c>
      <c r="F18" s="35"/>
    </row>
    <row r="19" spans="1:6" ht="14.4" thickBot="1" x14ac:dyDescent="0.3">
      <c r="A19" s="24"/>
      <c r="B19" s="30"/>
    </row>
    <row r="20" spans="1:6" ht="14.4" thickBot="1" x14ac:dyDescent="0.3">
      <c r="A20" s="24" t="s">
        <v>10</v>
      </c>
      <c r="B20" s="112">
        <v>573.94359329600013</v>
      </c>
    </row>
    <row r="21" spans="1:6" ht="14.4" thickBot="1" x14ac:dyDescent="0.3">
      <c r="A21" s="24"/>
      <c r="B21" s="37"/>
    </row>
    <row r="22" spans="1:6" ht="14.4" thickBot="1" x14ac:dyDescent="0.3">
      <c r="A22" s="24" t="s">
        <v>11</v>
      </c>
      <c r="B22" s="48">
        <v>0</v>
      </c>
    </row>
    <row r="23" spans="1:6" ht="14.4" thickBot="1" x14ac:dyDescent="0.3">
      <c r="A23" s="24"/>
      <c r="B23" s="37"/>
    </row>
    <row r="24" spans="1:6" ht="14.4" thickBot="1" x14ac:dyDescent="0.3">
      <c r="A24" s="24" t="s">
        <v>12</v>
      </c>
      <c r="B24" s="48">
        <v>0</v>
      </c>
    </row>
    <row r="25" spans="1:6" ht="14.4" thickBot="1" x14ac:dyDescent="0.3">
      <c r="A25" s="24"/>
      <c r="B25" s="30"/>
    </row>
    <row r="26" spans="1:6" ht="14.4" thickBot="1" x14ac:dyDescent="0.3">
      <c r="A26" s="24" t="s">
        <v>13</v>
      </c>
      <c r="B26" s="33">
        <v>1148.7182829753888</v>
      </c>
    </row>
    <row r="27" spans="1:6" ht="14.4" thickBot="1" x14ac:dyDescent="0.3">
      <c r="A27" s="24"/>
      <c r="B27" s="30"/>
    </row>
    <row r="28" spans="1:6" ht="14.4" thickBot="1" x14ac:dyDescent="0.3">
      <c r="A28" s="24" t="s">
        <v>14</v>
      </c>
      <c r="B28" s="33">
        <v>1872315.6476999999</v>
      </c>
    </row>
    <row r="29" spans="1:6" ht="20.25" customHeight="1" x14ac:dyDescent="0.25">
      <c r="A29" s="42" t="s">
        <v>129</v>
      </c>
      <c r="B29" s="49">
        <v>1898178.4699999997</v>
      </c>
    </row>
    <row r="30" spans="1:6" ht="29.4" thickBot="1" x14ac:dyDescent="0.3">
      <c r="A30" s="23" t="s">
        <v>130</v>
      </c>
      <c r="B30" s="34">
        <v>1846452.8254</v>
      </c>
    </row>
    <row r="31" spans="1:6" ht="15" thickBot="1" x14ac:dyDescent="0.35">
      <c r="A31" s="25"/>
      <c r="B31" s="30"/>
    </row>
    <row r="32" spans="1:6" ht="14.4" thickBot="1" x14ac:dyDescent="0.3">
      <c r="A32" s="24" t="s">
        <v>15</v>
      </c>
      <c r="B32" s="36">
        <v>6.1352811123834992E-4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3339.8640493754287</v>
      </c>
    </row>
    <row r="36" spans="1:2" ht="14.4" thickBot="1" x14ac:dyDescent="0.3">
      <c r="A36" s="24"/>
      <c r="B36" s="30"/>
    </row>
    <row r="37" spans="1:2" ht="17.25" customHeight="1" thickBot="1" x14ac:dyDescent="0.3">
      <c r="A37" s="24" t="s">
        <v>18</v>
      </c>
      <c r="B37" s="52">
        <v>4960.5971757129446</v>
      </c>
    </row>
    <row r="38" spans="1:2" x14ac:dyDescent="0.25">
      <c r="A38" s="42" t="s">
        <v>19</v>
      </c>
      <c r="B38" s="53">
        <v>3134.6180641947271</v>
      </c>
    </row>
    <row r="39" spans="1:2" x14ac:dyDescent="0.25">
      <c r="A39" s="51" t="s">
        <v>20</v>
      </c>
      <c r="B39" s="54">
        <v>1206.9476112790671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1.501860632931507</v>
      </c>
    </row>
    <row r="43" spans="1:2" ht="27.6" x14ac:dyDescent="0.25">
      <c r="A43" s="50" t="s">
        <v>24</v>
      </c>
      <c r="B43" s="54">
        <v>298.89797602013414</v>
      </c>
    </row>
    <row r="44" spans="1:2" ht="27.6" x14ac:dyDescent="0.25">
      <c r="A44" s="50" t="s">
        <v>25</v>
      </c>
      <c r="B44" s="54">
        <v>31.546485119251752</v>
      </c>
    </row>
    <row r="45" spans="1:2" ht="27.6" x14ac:dyDescent="0.25">
      <c r="A45" s="50" t="s">
        <v>26</v>
      </c>
      <c r="B45" s="54">
        <v>282.67349705842577</v>
      </c>
    </row>
    <row r="46" spans="1:2" ht="14.4" thickBot="1" x14ac:dyDescent="0.3">
      <c r="A46" s="23" t="s">
        <v>27</v>
      </c>
      <c r="B46" s="55">
        <v>4.4116814084080547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2.6865550570664173E-3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3.5000000000000001E-3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8.1344494293358275E-4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2.6865550570664173E-3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6109.3154586883338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3.2629730281820654E-3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3.5000000000000001E-3</v>
      </c>
    </row>
    <row r="65" spans="1:2" ht="14.4" thickBot="1" x14ac:dyDescent="0.3">
      <c r="A65" s="24" t="s">
        <v>37</v>
      </c>
      <c r="B65" s="76">
        <v>4.1135281112383501E-3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B65"/>
  <sheetViews>
    <sheetView rightToLeft="1" topLeftCell="A46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83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1285.977981154427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1285.977981154427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5.6393450600000001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5.6393450600000001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127.90305279999998</v>
      </c>
    </row>
    <row r="17" spans="1:2" x14ac:dyDescent="0.25">
      <c r="A17" s="42" t="s">
        <v>8</v>
      </c>
      <c r="B17" s="38">
        <v>127.90305279999998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1447.6994117039994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2867.2197907184263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4743508.2289550006</v>
      </c>
    </row>
    <row r="29" spans="1:2" ht="18.75" customHeight="1" x14ac:dyDescent="0.25">
      <c r="A29" s="42" t="s">
        <v>129</v>
      </c>
      <c r="B29" s="49">
        <v>4906460.3034899998</v>
      </c>
    </row>
    <row r="30" spans="1:2" ht="29.4" thickBot="1" x14ac:dyDescent="0.3">
      <c r="A30" s="23" t="s">
        <v>130</v>
      </c>
      <c r="B30" s="34">
        <v>4580556.1544200005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6.044513158460521E-4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5023.1801261784594</v>
      </c>
    </row>
    <row r="36" spans="1:2" ht="16.5" customHeight="1" thickBot="1" x14ac:dyDescent="0.3">
      <c r="A36" s="24"/>
      <c r="B36" s="30"/>
    </row>
    <row r="37" spans="1:2" ht="14.4" thickBot="1" x14ac:dyDescent="0.3">
      <c r="A37" s="24" t="s">
        <v>18</v>
      </c>
      <c r="B37" s="52">
        <v>10343.128786338246</v>
      </c>
    </row>
    <row r="38" spans="1:2" x14ac:dyDescent="0.25">
      <c r="A38" s="42" t="s">
        <v>19</v>
      </c>
      <c r="B38" s="53">
        <v>5895.7281488367844</v>
      </c>
    </row>
    <row r="39" spans="1:2" x14ac:dyDescent="0.25">
      <c r="A39" s="51" t="s">
        <v>20</v>
      </c>
      <c r="B39" s="54">
        <v>2804.0364202076562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50.747326792876727</v>
      </c>
    </row>
    <row r="43" spans="1:2" ht="27.6" x14ac:dyDescent="0.25">
      <c r="A43" s="50" t="s">
        <v>24</v>
      </c>
      <c r="B43" s="54">
        <v>870.62024462748161</v>
      </c>
    </row>
    <row r="44" spans="1:2" ht="27.6" x14ac:dyDescent="0.25">
      <c r="A44" s="50" t="s">
        <v>25</v>
      </c>
      <c r="B44" s="54">
        <v>77.510699787086679</v>
      </c>
    </row>
    <row r="45" spans="1:2" ht="27.6" x14ac:dyDescent="0.25">
      <c r="A45" s="50" t="s">
        <v>26</v>
      </c>
      <c r="B45" s="54">
        <v>639.42927905450301</v>
      </c>
    </row>
    <row r="46" spans="1:2" ht="14.4" thickBot="1" x14ac:dyDescent="0.3">
      <c r="A46" s="23" t="s">
        <v>27</v>
      </c>
      <c r="B46" s="55">
        <v>5.056667031858824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2.2580508649277576E-3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2.4194913507224244E-4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/>
    </row>
    <row r="55" spans="1:2" ht="14.4" thickBot="1" x14ac:dyDescent="0.3">
      <c r="A55" s="24" t="s">
        <v>32</v>
      </c>
      <c r="B55" s="80">
        <v>2.2580508649277576E-3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13210.348577056673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2.7849321513598231E-3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2.8E-3</v>
      </c>
    </row>
    <row r="65" spans="1:2" ht="14.4" thickBot="1" x14ac:dyDescent="0.3">
      <c r="A65" s="24" t="s">
        <v>37</v>
      </c>
      <c r="B65" s="76">
        <v>3.4044513158460522E-3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D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119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83.235652040706185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83.235652040706185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1.66499446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1.66499446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13.846983999999999</v>
      </c>
    </row>
    <row r="17" spans="1:2" x14ac:dyDescent="0.25">
      <c r="A17" s="42" t="s">
        <v>8</v>
      </c>
      <c r="B17" s="38">
        <v>13.846983999999999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6.636257861999999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105.38388836270617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351191.42959499999</v>
      </c>
    </row>
    <row r="29" spans="1:2" ht="18" customHeight="1" x14ac:dyDescent="0.25">
      <c r="A29" s="42" t="s">
        <v>129</v>
      </c>
      <c r="B29" s="49">
        <v>339396.29439</v>
      </c>
    </row>
    <row r="30" spans="1:2" ht="29.4" thickBot="1" x14ac:dyDescent="0.3">
      <c r="A30" s="23" t="s">
        <v>130</v>
      </c>
      <c r="B30" s="34">
        <v>362986.56479999999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3.0007534205557545E-4</v>
      </c>
    </row>
    <row r="33" spans="1:4" ht="14.4" thickBot="1" x14ac:dyDescent="0.3">
      <c r="A33" s="24"/>
      <c r="B33" s="30"/>
    </row>
    <row r="34" spans="1:4" ht="16.2" thickBot="1" x14ac:dyDescent="0.3">
      <c r="A34" s="26" t="s">
        <v>16</v>
      </c>
      <c r="B34" s="30"/>
    </row>
    <row r="35" spans="1:4" ht="14.4" thickBot="1" x14ac:dyDescent="0.3">
      <c r="A35" s="24" t="s">
        <v>17</v>
      </c>
      <c r="B35" s="75">
        <v>107.71058000000001</v>
      </c>
    </row>
    <row r="36" spans="1:4" ht="14.4" thickBot="1" x14ac:dyDescent="0.3">
      <c r="A36" s="24"/>
      <c r="B36" s="30"/>
    </row>
    <row r="37" spans="1:4" ht="14.4" thickBot="1" x14ac:dyDescent="0.3">
      <c r="A37" s="24" t="s">
        <v>18</v>
      </c>
      <c r="B37" s="52">
        <v>431.01311557919041</v>
      </c>
    </row>
    <row r="38" spans="1:4" x14ac:dyDescent="0.25">
      <c r="A38" s="42" t="s">
        <v>19</v>
      </c>
      <c r="B38" s="53">
        <v>314.03472970354386</v>
      </c>
    </row>
    <row r="39" spans="1:4" x14ac:dyDescent="0.25">
      <c r="A39" s="51" t="s">
        <v>20</v>
      </c>
      <c r="B39" s="54">
        <v>76.392917999999995</v>
      </c>
    </row>
    <row r="40" spans="1:4" x14ac:dyDescent="0.25">
      <c r="A40" s="50" t="s">
        <v>21</v>
      </c>
      <c r="B40" s="54">
        <v>0</v>
      </c>
    </row>
    <row r="41" spans="1:4" x14ac:dyDescent="0.25">
      <c r="A41" s="50" t="s">
        <v>22</v>
      </c>
      <c r="B41" s="54">
        <v>0</v>
      </c>
    </row>
    <row r="42" spans="1:4" ht="27.6" x14ac:dyDescent="0.25">
      <c r="A42" s="50" t="s">
        <v>23</v>
      </c>
      <c r="B42" s="54">
        <v>0</v>
      </c>
    </row>
    <row r="43" spans="1:4" ht="27.6" x14ac:dyDescent="0.25">
      <c r="A43" s="50" t="s">
        <v>24</v>
      </c>
      <c r="B43" s="54">
        <v>8.5467151764428131</v>
      </c>
    </row>
    <row r="44" spans="1:4" ht="27.6" x14ac:dyDescent="0.25">
      <c r="A44" s="50" t="s">
        <v>25</v>
      </c>
      <c r="B44" s="54">
        <v>0</v>
      </c>
      <c r="D44" s="35"/>
    </row>
    <row r="45" spans="1:4" ht="27.6" x14ac:dyDescent="0.25">
      <c r="A45" s="50" t="s">
        <v>26</v>
      </c>
      <c r="B45" s="54">
        <v>31.849859270692392</v>
      </c>
    </row>
    <row r="46" spans="1:4" ht="18" customHeight="1" thickBot="1" x14ac:dyDescent="0.3">
      <c r="A46" s="23" t="s">
        <v>27</v>
      </c>
      <c r="B46" s="55">
        <v>0.1888934285113151</v>
      </c>
    </row>
    <row r="47" spans="1:4" ht="14.4" thickBot="1" x14ac:dyDescent="0.3">
      <c r="A47" s="23"/>
      <c r="B47" s="30"/>
    </row>
    <row r="48" spans="1:4" ht="15.6" thickBot="1" x14ac:dyDescent="0.3">
      <c r="A48" s="24" t="s">
        <v>28</v>
      </c>
      <c r="B48" s="77">
        <v>1.1874079025946099E-3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3.1259209740539017E-4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1.1874079025946099E-3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536.39700394189663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1.5273635935833597E-3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1.5E-3</v>
      </c>
    </row>
    <row r="65" spans="1:2" ht="14.4" thickBot="1" x14ac:dyDescent="0.3">
      <c r="A65" s="24" t="s">
        <v>37</v>
      </c>
      <c r="B65" s="76">
        <v>1.8000753420555754E-3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D65"/>
  <sheetViews>
    <sheetView rightToLeft="1" topLeftCell="A13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84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230.14900070134743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230.14900070134743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3.4026760199999999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3.4026760199999999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4.7030668000000002</v>
      </c>
    </row>
    <row r="17" spans="1:2" x14ac:dyDescent="0.25">
      <c r="A17" s="42" t="s">
        <v>8</v>
      </c>
      <c r="B17" s="38">
        <v>4.7030668000000002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374.88327331399995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613.13801683534734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592589.920835</v>
      </c>
    </row>
    <row r="29" spans="1:2" x14ac:dyDescent="0.25">
      <c r="A29" s="42" t="s">
        <v>129</v>
      </c>
      <c r="B29" s="49">
        <v>768480.31005999993</v>
      </c>
    </row>
    <row r="30" spans="1:2" ht="29.4" thickBot="1" x14ac:dyDescent="0.3">
      <c r="A30" s="23" t="s">
        <v>130</v>
      </c>
      <c r="B30" s="34">
        <v>416699.53161000001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1.0346750683362851E-3</v>
      </c>
    </row>
    <row r="33" spans="1:4" ht="14.4" thickBot="1" x14ac:dyDescent="0.3">
      <c r="A33" s="24"/>
      <c r="B33" s="30"/>
    </row>
    <row r="34" spans="1:4" ht="16.2" thickBot="1" x14ac:dyDescent="0.3">
      <c r="A34" s="26" t="s">
        <v>16</v>
      </c>
      <c r="B34" s="30"/>
    </row>
    <row r="35" spans="1:4" ht="14.4" thickBot="1" x14ac:dyDescent="0.3">
      <c r="A35" s="24" t="s">
        <v>17</v>
      </c>
      <c r="B35" s="75">
        <v>180.60479864854284</v>
      </c>
    </row>
    <row r="36" spans="1:4" ht="14.4" thickBot="1" x14ac:dyDescent="0.3">
      <c r="A36" s="24"/>
      <c r="B36" s="30"/>
    </row>
    <row r="37" spans="1:4" ht="14.4" thickBot="1" x14ac:dyDescent="0.3">
      <c r="A37" s="24" t="s">
        <v>18</v>
      </c>
      <c r="B37" s="52">
        <v>715.71366538932364</v>
      </c>
    </row>
    <row r="38" spans="1:4" x14ac:dyDescent="0.25">
      <c r="A38" s="42" t="s">
        <v>19</v>
      </c>
      <c r="B38" s="53">
        <v>289.79101907249981</v>
      </c>
    </row>
    <row r="39" spans="1:4" x14ac:dyDescent="0.25">
      <c r="A39" s="51" t="s">
        <v>20</v>
      </c>
      <c r="B39" s="54">
        <v>120.7872765317485</v>
      </c>
    </row>
    <row r="40" spans="1:4" x14ac:dyDescent="0.25">
      <c r="A40" s="50" t="s">
        <v>21</v>
      </c>
      <c r="B40" s="54">
        <v>0</v>
      </c>
    </row>
    <row r="41" spans="1:4" x14ac:dyDescent="0.25">
      <c r="A41" s="50" t="s">
        <v>22</v>
      </c>
      <c r="B41" s="54">
        <v>0</v>
      </c>
    </row>
    <row r="42" spans="1:4" ht="27.6" x14ac:dyDescent="0.25">
      <c r="A42" s="50" t="s">
        <v>23</v>
      </c>
      <c r="B42" s="54">
        <v>7.0601717487397311</v>
      </c>
    </row>
    <row r="43" spans="1:4" ht="27.6" x14ac:dyDescent="0.25">
      <c r="A43" s="50" t="s">
        <v>24</v>
      </c>
      <c r="B43" s="54">
        <v>222.6323616286526</v>
      </c>
    </row>
    <row r="44" spans="1:4" ht="27.6" x14ac:dyDescent="0.25">
      <c r="A44" s="50" t="s">
        <v>25</v>
      </c>
      <c r="B44" s="54">
        <v>8.8518323154691778</v>
      </c>
      <c r="D44" s="35"/>
    </row>
    <row r="45" spans="1:4" ht="27.6" x14ac:dyDescent="0.25">
      <c r="A45" s="50" t="s">
        <v>26</v>
      </c>
      <c r="B45" s="54">
        <v>66.334068476341542</v>
      </c>
    </row>
    <row r="46" spans="1:4" ht="14.4" thickBot="1" x14ac:dyDescent="0.3">
      <c r="A46" s="23" t="s">
        <v>27</v>
      </c>
      <c r="B46" s="55">
        <v>0.25693561587227393</v>
      </c>
    </row>
    <row r="47" spans="1:4" ht="14.4" thickBot="1" x14ac:dyDescent="0.3">
      <c r="A47" s="23"/>
      <c r="B47" s="30"/>
    </row>
    <row r="48" spans="1:4" ht="15.6" thickBot="1" x14ac:dyDescent="0.3">
      <c r="A48" s="24" t="s">
        <v>28</v>
      </c>
      <c r="B48" s="77">
        <v>1.7175773215391535E-3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7.824226784608466E-4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1.7175773215391535E-3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1328.8516822246711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2.2424473240318155E-3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3.5346750683362851E-3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120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35.640959356431246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35.640959356431246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0.1915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0.1915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0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35.832459356431244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252739.48937000002</v>
      </c>
    </row>
    <row r="29" spans="1:2" x14ac:dyDescent="0.25">
      <c r="A29" s="42" t="s">
        <v>129</v>
      </c>
      <c r="B29" s="49">
        <v>239870.15791000001</v>
      </c>
    </row>
    <row r="30" spans="1:2" ht="29.4" thickBot="1" x14ac:dyDescent="0.3">
      <c r="A30" s="23" t="s">
        <v>130</v>
      </c>
      <c r="B30" s="34">
        <v>265608.82083000004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1.417762592056757E-4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0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0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0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1.5E-3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0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35.832459356431244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1.417762592056757E-4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5.0000000000000001E-4</v>
      </c>
    </row>
    <row r="65" spans="1:2" ht="14.4" thickBot="1" x14ac:dyDescent="0.3">
      <c r="A65" s="24" t="s">
        <v>37</v>
      </c>
      <c r="B65" s="76">
        <v>6.4177625920567574E-4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pageSetUpPr fitToPage="1"/>
  </sheetPr>
  <dimension ref="A1:D65"/>
  <sheetViews>
    <sheetView rightToLeft="1" topLeftCell="A13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85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95.22894031774058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95.22894031774058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4.6355290600000005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4.6355290600000005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14.445762999999999</v>
      </c>
    </row>
    <row r="17" spans="1:2" x14ac:dyDescent="0.25">
      <c r="A17" s="42" t="s">
        <v>8</v>
      </c>
      <c r="B17" s="38">
        <v>14.445762999999999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121.70220267399999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236.01243505174057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280283.72992499999</v>
      </c>
    </row>
    <row r="29" spans="1:2" x14ac:dyDescent="0.25">
      <c r="A29" s="42" t="s">
        <v>129</v>
      </c>
      <c r="B29" s="49">
        <v>256525.05674999999</v>
      </c>
    </row>
    <row r="30" spans="1:2" ht="29.4" thickBot="1" x14ac:dyDescent="0.3">
      <c r="A30" s="23" t="s">
        <v>130</v>
      </c>
      <c r="B30" s="34">
        <v>304042.4031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8.4204828840723004E-4</v>
      </c>
    </row>
    <row r="33" spans="1:4" ht="14.4" thickBot="1" x14ac:dyDescent="0.3">
      <c r="A33" s="24"/>
      <c r="B33" s="30"/>
    </row>
    <row r="34" spans="1:4" ht="16.2" thickBot="1" x14ac:dyDescent="0.3">
      <c r="A34" s="26" t="s">
        <v>16</v>
      </c>
      <c r="B34" s="30"/>
    </row>
    <row r="35" spans="1:4" ht="14.4" thickBot="1" x14ac:dyDescent="0.3">
      <c r="A35" s="24" t="s">
        <v>17</v>
      </c>
      <c r="B35" s="75">
        <v>411.01522876140825</v>
      </c>
    </row>
    <row r="36" spans="1:4" ht="14.4" thickBot="1" x14ac:dyDescent="0.3">
      <c r="A36" s="24"/>
      <c r="B36" s="30"/>
    </row>
    <row r="37" spans="1:4" ht="14.4" thickBot="1" x14ac:dyDescent="0.3">
      <c r="A37" s="24" t="s">
        <v>18</v>
      </c>
      <c r="B37" s="52">
        <v>776.34722731059412</v>
      </c>
    </row>
    <row r="38" spans="1:4" x14ac:dyDescent="0.25">
      <c r="A38" s="42" t="s">
        <v>19</v>
      </c>
      <c r="B38" s="53">
        <v>450.13433294598428</v>
      </c>
    </row>
    <row r="39" spans="1:4" x14ac:dyDescent="0.25">
      <c r="A39" s="51" t="s">
        <v>20</v>
      </c>
      <c r="B39" s="54">
        <v>201.91528687912844</v>
      </c>
    </row>
    <row r="40" spans="1:4" x14ac:dyDescent="0.25">
      <c r="A40" s="50" t="s">
        <v>21</v>
      </c>
      <c r="B40" s="54">
        <v>0</v>
      </c>
    </row>
    <row r="41" spans="1:4" x14ac:dyDescent="0.25">
      <c r="A41" s="50" t="s">
        <v>22</v>
      </c>
      <c r="B41" s="54">
        <v>0</v>
      </c>
    </row>
    <row r="42" spans="1:4" ht="27.6" x14ac:dyDescent="0.25">
      <c r="A42" s="50" t="s">
        <v>23</v>
      </c>
      <c r="B42" s="54">
        <v>1.5049119563835622</v>
      </c>
    </row>
    <row r="43" spans="1:4" ht="27.6" x14ac:dyDescent="0.25">
      <c r="A43" s="50" t="s">
        <v>24</v>
      </c>
      <c r="B43" s="54">
        <v>74.438717070430783</v>
      </c>
    </row>
    <row r="44" spans="1:4" ht="27.6" x14ac:dyDescent="0.25">
      <c r="A44" s="50" t="s">
        <v>25</v>
      </c>
      <c r="B44" s="54">
        <v>5.0523689213175613</v>
      </c>
      <c r="D44" s="35"/>
    </row>
    <row r="45" spans="1:4" ht="27.6" x14ac:dyDescent="0.25">
      <c r="A45" s="50" t="s">
        <v>26</v>
      </c>
      <c r="B45" s="54">
        <v>42.650439026717422</v>
      </c>
    </row>
    <row r="46" spans="1:4" ht="14.4" thickBot="1" x14ac:dyDescent="0.3">
      <c r="A46" s="23" t="s">
        <v>27</v>
      </c>
      <c r="B46" s="55">
        <v>0.6511705106320822</v>
      </c>
    </row>
    <row r="47" spans="1:4" ht="14.4" thickBot="1" x14ac:dyDescent="0.3">
      <c r="A47" s="23"/>
      <c r="B47" s="30"/>
    </row>
    <row r="48" spans="1:4" ht="15.6" thickBot="1" x14ac:dyDescent="0.3">
      <c r="A48" s="24" t="s">
        <v>28</v>
      </c>
      <c r="B48" s="77">
        <v>2.5534176134479913E-3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3.0000000000000001E-3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4.4658238655200877E-4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/>
    </row>
    <row r="55" spans="1:2" ht="14.4" thickBot="1" x14ac:dyDescent="0.3">
      <c r="A55" s="24" t="s">
        <v>32</v>
      </c>
      <c r="B55" s="80">
        <v>2.5534176134479913E-3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1012.3596623623347</v>
      </c>
    </row>
    <row r="60" spans="1:2" ht="13.5" customHeight="1" thickBot="1" x14ac:dyDescent="0.3">
      <c r="A60" s="24"/>
      <c r="B60" s="30"/>
    </row>
    <row r="61" spans="1:2" ht="14.4" thickBot="1" x14ac:dyDescent="0.3">
      <c r="A61" s="24" t="s">
        <v>35</v>
      </c>
      <c r="B61" s="77">
        <v>3.6119101976887064E-3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3.3E-3</v>
      </c>
    </row>
    <row r="65" spans="1:2" ht="14.4" thickBot="1" x14ac:dyDescent="0.3">
      <c r="A65" s="24" t="s">
        <v>37</v>
      </c>
      <c r="B65" s="76">
        <v>4.1420482884072301E-3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  <pageSetUpPr fitToPage="1"/>
  </sheetPr>
  <dimension ref="A1:D65"/>
  <sheetViews>
    <sheetView rightToLeft="1" topLeftCell="A16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86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57.18386677588019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57.18386677588019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5.7542436699999993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5.7542436699999993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4.8959951999999998</v>
      </c>
    </row>
    <row r="17" spans="1:2" x14ac:dyDescent="0.25">
      <c r="A17" s="42" t="s">
        <v>8</v>
      </c>
      <c r="B17" s="38">
        <v>4.8959951999999998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111.42752283599998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179.26162848188017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229622.74078999998</v>
      </c>
    </row>
    <row r="29" spans="1:2" x14ac:dyDescent="0.25">
      <c r="A29" s="42" t="s">
        <v>129</v>
      </c>
      <c r="B29" s="49">
        <v>226609.10575999998</v>
      </c>
    </row>
    <row r="30" spans="1:2" ht="29.4" thickBot="1" x14ac:dyDescent="0.3">
      <c r="A30" s="23" t="s">
        <v>130</v>
      </c>
      <c r="B30" s="34">
        <v>232636.37581999999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7.8067889907220799E-4</v>
      </c>
    </row>
    <row r="33" spans="1:4" ht="14.4" thickBot="1" x14ac:dyDescent="0.3">
      <c r="A33" s="24"/>
      <c r="B33" s="30"/>
    </row>
    <row r="34" spans="1:4" ht="16.2" thickBot="1" x14ac:dyDescent="0.3">
      <c r="A34" s="26" t="s">
        <v>16</v>
      </c>
      <c r="B34" s="30"/>
    </row>
    <row r="35" spans="1:4" ht="14.4" thickBot="1" x14ac:dyDescent="0.3">
      <c r="A35" s="24" t="s">
        <v>17</v>
      </c>
      <c r="B35" s="75">
        <v>155.63201483067533</v>
      </c>
    </row>
    <row r="36" spans="1:4" ht="14.4" thickBot="1" x14ac:dyDescent="0.3">
      <c r="A36" s="24"/>
      <c r="B36" s="30"/>
    </row>
    <row r="37" spans="1:4" ht="14.4" thickBot="1" x14ac:dyDescent="0.3">
      <c r="A37" s="24" t="s">
        <v>18</v>
      </c>
      <c r="B37" s="52">
        <v>360.9060263935288</v>
      </c>
    </row>
    <row r="38" spans="1:4" x14ac:dyDescent="0.25">
      <c r="A38" s="42" t="s">
        <v>19</v>
      </c>
      <c r="B38" s="53">
        <v>175.63247250766045</v>
      </c>
    </row>
    <row r="39" spans="1:4" x14ac:dyDescent="0.25">
      <c r="A39" s="51" t="s">
        <v>20</v>
      </c>
      <c r="B39" s="54">
        <v>91.343339343565532</v>
      </c>
    </row>
    <row r="40" spans="1:4" x14ac:dyDescent="0.25">
      <c r="A40" s="50" t="s">
        <v>21</v>
      </c>
      <c r="B40" s="54">
        <v>0</v>
      </c>
    </row>
    <row r="41" spans="1:4" x14ac:dyDescent="0.25">
      <c r="A41" s="50" t="s">
        <v>22</v>
      </c>
      <c r="B41" s="54">
        <v>0</v>
      </c>
    </row>
    <row r="42" spans="1:4" ht="27.6" x14ac:dyDescent="0.25">
      <c r="A42" s="50" t="s">
        <v>23</v>
      </c>
      <c r="B42" s="54">
        <v>1.6985019299178084</v>
      </c>
    </row>
    <row r="43" spans="1:4" ht="27.6" x14ac:dyDescent="0.25">
      <c r="A43" s="50" t="s">
        <v>24</v>
      </c>
      <c r="B43" s="54">
        <v>59.691202947016166</v>
      </c>
    </row>
    <row r="44" spans="1:4" ht="27.6" x14ac:dyDescent="0.25">
      <c r="A44" s="50" t="s">
        <v>25</v>
      </c>
      <c r="B44" s="54">
        <v>2.9718516956536161</v>
      </c>
      <c r="D44" s="35"/>
    </row>
    <row r="45" spans="1:4" ht="27.6" x14ac:dyDescent="0.25">
      <c r="A45" s="50" t="s">
        <v>26</v>
      </c>
      <c r="B45" s="54">
        <v>29.384610529834241</v>
      </c>
    </row>
    <row r="46" spans="1:4" ht="14.4" thickBot="1" x14ac:dyDescent="0.3">
      <c r="A46" s="23" t="s">
        <v>27</v>
      </c>
      <c r="B46" s="55">
        <v>0.18404743988093131</v>
      </c>
    </row>
    <row r="47" spans="1:4" ht="14.4" thickBot="1" x14ac:dyDescent="0.3">
      <c r="A47" s="23"/>
      <c r="B47" s="30"/>
    </row>
    <row r="48" spans="1:4" ht="15.6" thickBot="1" x14ac:dyDescent="0.3">
      <c r="A48" s="24" t="s">
        <v>28</v>
      </c>
      <c r="B48" s="77">
        <v>1.5513740064140964E-3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9.4862599358590369E-4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/>
    </row>
    <row r="55" spans="1:2" ht="14.4" thickBot="1" x14ac:dyDescent="0.3">
      <c r="A55" s="24" t="s">
        <v>32</v>
      </c>
      <c r="B55" s="80">
        <v>1.5513740064140964E-3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540.16765487540897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2.3524135850700252E-3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3.2806788990722082E-3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  <pageSetUpPr fitToPage="1"/>
  </sheetPr>
  <dimension ref="A1:D65"/>
  <sheetViews>
    <sheetView rightToLeft="1" topLeftCell="A16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87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39.351783243778584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39.351783243778584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4.6428563100000009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4.6428563100000009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3.9829878000000001</v>
      </c>
    </row>
    <row r="17" spans="1:2" x14ac:dyDescent="0.25">
      <c r="A17" s="42" t="s">
        <v>8</v>
      </c>
      <c r="B17" s="38">
        <v>3.9829878000000001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81.074948579999997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129.0525759337786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192774.58384500002</v>
      </c>
    </row>
    <row r="29" spans="1:2" x14ac:dyDescent="0.25">
      <c r="A29" s="42" t="s">
        <v>129</v>
      </c>
      <c r="B29" s="49">
        <v>195930.34770999997</v>
      </c>
    </row>
    <row r="30" spans="1:2" ht="29.4" thickBot="1" x14ac:dyDescent="0.3">
      <c r="A30" s="23" t="s">
        <v>130</v>
      </c>
      <c r="B30" s="34">
        <v>189618.81998000006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6.6944808469950089E-4</v>
      </c>
    </row>
    <row r="33" spans="1:4" ht="14.4" thickBot="1" x14ac:dyDescent="0.3">
      <c r="A33" s="24"/>
      <c r="B33" s="30"/>
    </row>
    <row r="34" spans="1:4" ht="16.2" thickBot="1" x14ac:dyDescent="0.3">
      <c r="A34" s="26" t="s">
        <v>16</v>
      </c>
      <c r="B34" s="30"/>
    </row>
    <row r="35" spans="1:4" ht="14.4" thickBot="1" x14ac:dyDescent="0.3">
      <c r="A35" s="24" t="s">
        <v>17</v>
      </c>
      <c r="B35" s="75">
        <v>122.33784629745209</v>
      </c>
    </row>
    <row r="36" spans="1:4" ht="14.4" thickBot="1" x14ac:dyDescent="0.3">
      <c r="A36" s="24"/>
      <c r="B36" s="30"/>
    </row>
    <row r="37" spans="1:4" ht="14.4" thickBot="1" x14ac:dyDescent="0.3">
      <c r="A37" s="24" t="s">
        <v>18</v>
      </c>
      <c r="B37" s="52">
        <v>252.14407139032767</v>
      </c>
    </row>
    <row r="38" spans="1:4" x14ac:dyDescent="0.25">
      <c r="A38" s="42" t="s">
        <v>19</v>
      </c>
      <c r="B38" s="53">
        <v>127.82364375107259</v>
      </c>
    </row>
    <row r="39" spans="1:4" x14ac:dyDescent="0.25">
      <c r="A39" s="51" t="s">
        <v>20</v>
      </c>
      <c r="B39" s="54">
        <v>67.947531649391536</v>
      </c>
    </row>
    <row r="40" spans="1:4" x14ac:dyDescent="0.25">
      <c r="A40" s="50" t="s">
        <v>21</v>
      </c>
      <c r="B40" s="54">
        <v>0</v>
      </c>
    </row>
    <row r="41" spans="1:4" x14ac:dyDescent="0.25">
      <c r="A41" s="50" t="s">
        <v>22</v>
      </c>
      <c r="B41" s="54">
        <v>0</v>
      </c>
    </row>
    <row r="42" spans="1:4" ht="27.6" x14ac:dyDescent="0.25">
      <c r="A42" s="50" t="s">
        <v>23</v>
      </c>
      <c r="B42" s="54">
        <v>0.14988412723287664</v>
      </c>
    </row>
    <row r="43" spans="1:4" ht="27.6" x14ac:dyDescent="0.25">
      <c r="A43" s="50" t="s">
        <v>24</v>
      </c>
      <c r="B43" s="54">
        <v>35.039004401533902</v>
      </c>
    </row>
    <row r="44" spans="1:4" ht="27.6" x14ac:dyDescent="0.25">
      <c r="A44" s="50" t="s">
        <v>25</v>
      </c>
      <c r="B44" s="54">
        <v>1.840314518252494</v>
      </c>
      <c r="D44" s="35"/>
    </row>
    <row r="45" spans="1:4" ht="27.6" x14ac:dyDescent="0.25">
      <c r="A45" s="50" t="s">
        <v>26</v>
      </c>
      <c r="B45" s="54">
        <v>19.264490555245619</v>
      </c>
    </row>
    <row r="46" spans="1:4" ht="14.4" thickBot="1" x14ac:dyDescent="0.3">
      <c r="A46" s="23" t="s">
        <v>27</v>
      </c>
      <c r="B46" s="55">
        <v>7.9202387598657539E-2</v>
      </c>
    </row>
    <row r="47" spans="1:4" ht="14.4" thickBot="1" x14ac:dyDescent="0.3">
      <c r="A47" s="23"/>
      <c r="B47" s="30"/>
    </row>
    <row r="48" spans="1:4" ht="15.6" thickBot="1" x14ac:dyDescent="0.3">
      <c r="A48" s="24" t="s">
        <v>28</v>
      </c>
      <c r="B48" s="77">
        <v>1.3297418020896999E-3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1.1702581979103001E-3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1.3297418020896999E-3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381.19664732410627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1.9774217104813288E-3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3.1694480846995009E-3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88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80.523722565813713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80.523722565813713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4.58962906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4.58962906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2.537032</v>
      </c>
    </row>
    <row r="17" spans="1:2" x14ac:dyDescent="0.25">
      <c r="A17" s="42" t="s">
        <v>8</v>
      </c>
      <c r="B17" s="38">
        <v>2.537032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71.049965321999991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158.70034894781372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317328.31513041205</v>
      </c>
    </row>
    <row r="29" spans="1:2" x14ac:dyDescent="0.25">
      <c r="A29" s="42" t="s">
        <v>129</v>
      </c>
      <c r="B29" s="49">
        <v>348795.7754276187</v>
      </c>
    </row>
    <row r="30" spans="1:2" ht="29.4" thickBot="1" x14ac:dyDescent="0.3">
      <c r="A30" s="23" t="s">
        <v>130</v>
      </c>
      <c r="B30" s="34">
        <v>285860.85483320541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5.0011405027815693E-4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139.07823837740509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459.02595323597336</v>
      </c>
    </row>
    <row r="38" spans="1:2" x14ac:dyDescent="0.25">
      <c r="A38" s="42" t="s">
        <v>19</v>
      </c>
      <c r="B38" s="53">
        <v>234.31888898772772</v>
      </c>
    </row>
    <row r="39" spans="1:2" x14ac:dyDescent="0.25">
      <c r="A39" s="51" t="s">
        <v>20</v>
      </c>
      <c r="B39" s="54">
        <v>133.19235563989116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2.8419176256712326</v>
      </c>
    </row>
    <row r="43" spans="1:2" ht="27.6" x14ac:dyDescent="0.25">
      <c r="A43" s="50" t="s">
        <v>24</v>
      </c>
      <c r="B43" s="54">
        <v>50.608130023021467</v>
      </c>
    </row>
    <row r="44" spans="1:2" ht="27.6" x14ac:dyDescent="0.25">
      <c r="A44" s="50" t="s">
        <v>25</v>
      </c>
      <c r="B44" s="54">
        <v>3.9670633879948767</v>
      </c>
    </row>
    <row r="45" spans="1:2" ht="27.6" x14ac:dyDescent="0.25">
      <c r="A45" s="50" t="s">
        <v>26</v>
      </c>
      <c r="B45" s="54">
        <v>34.085443345683366</v>
      </c>
    </row>
    <row r="46" spans="1:2" ht="14.4" thickBot="1" x14ac:dyDescent="0.3">
      <c r="A46" s="23" t="s">
        <v>27</v>
      </c>
      <c r="B46" s="55">
        <v>1.215422598350686E-2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1.6057670907890017E-3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8.9423290921099839E-4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1.6057670907890017E-3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617.72630218378708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1.9466472821056664E-3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3.000114050278157E-3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  <pageSetUpPr fitToPage="1"/>
  </sheetPr>
  <dimension ref="A1:B65"/>
  <sheetViews>
    <sheetView rightToLeft="1" topLeftCell="A25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89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127.80060746011523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127.80060746011523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1.4482946449999998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1.4482946449999998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1.157</v>
      </c>
    </row>
    <row r="17" spans="1:2" x14ac:dyDescent="0.25">
      <c r="A17" s="42" t="s">
        <v>8</v>
      </c>
      <c r="B17" s="38">
        <v>1.157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14.093803809999999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144.49970591511524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458302.612655</v>
      </c>
    </row>
    <row r="29" spans="1:2" x14ac:dyDescent="0.25">
      <c r="A29" s="42" t="s">
        <v>129</v>
      </c>
      <c r="B29" s="49">
        <v>508641.70062999998</v>
      </c>
    </row>
    <row r="30" spans="1:2" ht="29.4" thickBot="1" x14ac:dyDescent="0.3">
      <c r="A30" s="23" t="s">
        <v>130</v>
      </c>
      <c r="B30" s="34">
        <v>407963.52468000003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3.152932187709159E-4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1273.4370779999999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1755.107002349459</v>
      </c>
    </row>
    <row r="38" spans="1:2" x14ac:dyDescent="0.25">
      <c r="A38" s="42" t="s">
        <v>19</v>
      </c>
      <c r="B38" s="53">
        <v>275.66147000000001</v>
      </c>
    </row>
    <row r="39" spans="1:2" x14ac:dyDescent="0.25">
      <c r="A39" s="51" t="s">
        <v>20</v>
      </c>
      <c r="B39" s="54">
        <v>664.41970811789804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10.890327334893879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804.13549689666718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4.3021174594619366E-3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5.0000000000000001E-3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6.9788254053806346E-4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4.3021174594619366E-3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1899.6067082645743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4.1448742726120039E-3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5.0000000000000001E-3</v>
      </c>
    </row>
    <row r="65" spans="1:2" ht="14.4" thickBot="1" x14ac:dyDescent="0.3">
      <c r="A65" s="24" t="s">
        <v>37</v>
      </c>
      <c r="B65" s="76">
        <v>5.3152932187709159E-3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111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35.836753362125947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35.836753362125947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0.14089592000000001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0.14089592000000001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0.23200000000000001</v>
      </c>
    </row>
    <row r="17" spans="1:2" x14ac:dyDescent="0.25">
      <c r="A17" s="42" t="s">
        <v>8</v>
      </c>
      <c r="B17" s="38">
        <v>0.23200000000000001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3.3446894999999999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39.554338782125946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100886.07189250001</v>
      </c>
    </row>
    <row r="29" spans="1:2" x14ac:dyDescent="0.25">
      <c r="A29" s="42" t="s">
        <v>129</v>
      </c>
      <c r="B29" s="49">
        <v>123465.26015</v>
      </c>
    </row>
    <row r="30" spans="1:2" ht="29.4" thickBot="1" x14ac:dyDescent="0.3">
      <c r="A30" s="23" t="s">
        <v>130</v>
      </c>
      <c r="B30" s="34">
        <v>78306.883635000006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3.9206937132286605E-4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36.596708943732111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0.72299999999999998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3.7279168767123304E-2</v>
      </c>
    </row>
    <row r="43" spans="1:2" ht="27.6" x14ac:dyDescent="0.25">
      <c r="A43" s="50" t="s">
        <v>24</v>
      </c>
      <c r="B43" s="54">
        <v>3.1083427263828289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32.728087048582161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4.6734983241466735E-4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1.0326501675853327E-3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4.6734983241466735E-4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76.151047725858064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7.5482220981902678E-4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1.5E-3</v>
      </c>
    </row>
    <row r="65" spans="1:2" ht="14.4" thickBot="1" x14ac:dyDescent="0.3">
      <c r="A65" s="24" t="s">
        <v>37</v>
      </c>
      <c r="B65" s="76">
        <v>1.892069371322866E-3</v>
      </c>
    </row>
  </sheetData>
  <mergeCells count="1">
    <mergeCell ref="B3:B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  <pageSetUpPr fitToPage="1"/>
  </sheetPr>
  <dimension ref="A1:B65"/>
  <sheetViews>
    <sheetView rightToLeft="1" topLeftCell="A37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90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6.277913243252466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6.277913243252466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10.02861585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16.306529093252465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33500.311514999994</v>
      </c>
    </row>
    <row r="29" spans="1:2" x14ac:dyDescent="0.25">
      <c r="A29" s="42" t="s">
        <v>129</v>
      </c>
      <c r="B29" s="49">
        <v>41158.325469999996</v>
      </c>
    </row>
    <row r="30" spans="1:2" ht="29.4" thickBot="1" x14ac:dyDescent="0.3">
      <c r="A30" s="23" t="s">
        <v>130</v>
      </c>
      <c r="B30" s="34">
        <v>25842.297559999999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4.8675753614861475E-4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4.3714838562838514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2.129185726027398E-2</v>
      </c>
    </row>
    <row r="43" spans="1:2" ht="27.6" x14ac:dyDescent="0.25">
      <c r="A43" s="50" t="s">
        <v>24</v>
      </c>
      <c r="B43" s="54">
        <v>4.3501919990235773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1.6916003099702145E-4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1.3308399690029787E-3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1.6916003099702145E-4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20.678012949536317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6.1724837813157633E-4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1.5E-3</v>
      </c>
    </row>
    <row r="65" spans="1:2" ht="14.4" thickBot="1" x14ac:dyDescent="0.3">
      <c r="A65" s="24" t="s">
        <v>37</v>
      </c>
      <c r="B65" s="76">
        <v>1.9867575361486147E-3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91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31.014115114738711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31.014115114738711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0.35655645999999996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31.370671574738711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66564.825924999997</v>
      </c>
    </row>
    <row r="29" spans="1:2" x14ac:dyDescent="0.25">
      <c r="A29" s="42" t="s">
        <v>129</v>
      </c>
      <c r="B29" s="49">
        <v>128683.87304000001</v>
      </c>
    </row>
    <row r="30" spans="1:2" ht="29.4" thickBot="1" x14ac:dyDescent="0.3">
      <c r="A30" s="23" t="s">
        <v>130</v>
      </c>
      <c r="B30" s="34">
        <v>4445.7788099999998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4.7128000620154424E-4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0.33965145789255097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7.6031822465753296E-2</v>
      </c>
    </row>
    <row r="43" spans="1:2" ht="27.6" x14ac:dyDescent="0.25">
      <c r="A43" s="50" t="s">
        <v>24</v>
      </c>
      <c r="B43" s="54">
        <v>0.26361963542679767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7.6398640690032667E-5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1.4236013593099674E-3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7.6398640690032667E-5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31.710323032631262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4.763825728074457E-4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1.4712800062015442E-3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92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1640.5005759459998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1640.5005759459998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0.96492005000000014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0.96492005000000014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1628.2526139450003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3269.718109941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2878076.69215</v>
      </c>
    </row>
    <row r="29" spans="1:2" x14ac:dyDescent="0.25">
      <c r="A29" s="42" t="s">
        <v>129</v>
      </c>
      <c r="B29" s="49">
        <v>2828537.58341</v>
      </c>
    </row>
    <row r="30" spans="1:2" ht="29.4" thickBot="1" x14ac:dyDescent="0.3">
      <c r="A30" s="23" t="s">
        <v>130</v>
      </c>
      <c r="B30" s="34">
        <v>2927615.8008900001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1.1360774780113428E-3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1165.1318978908546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749.89660271315074</v>
      </c>
    </row>
    <row r="44" spans="1:2" ht="27.6" x14ac:dyDescent="0.25">
      <c r="A44" s="50" t="s">
        <v>25</v>
      </c>
      <c r="B44" s="54">
        <v>11.54062898458904</v>
      </c>
    </row>
    <row r="45" spans="1:2" ht="27.6" x14ac:dyDescent="0.25">
      <c r="A45" s="50" t="s">
        <v>26</v>
      </c>
      <c r="B45" s="54">
        <v>403.69466619311481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3.9797978188826981E-4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2.1020202181117301E-3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3.9797978188826981E-4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4434.8500078318548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1.5409075164424836E-3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2.1360774780113429E-3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93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694.43349138900021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694.43349138900021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0.46776999999999991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0.46776999999999991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764.25790738274986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1459.15916877175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672852.79223499994</v>
      </c>
    </row>
    <row r="29" spans="1:2" x14ac:dyDescent="0.25">
      <c r="A29" s="42" t="s">
        <v>129</v>
      </c>
      <c r="B29" s="49">
        <v>666725.03282000008</v>
      </c>
    </row>
    <row r="30" spans="1:2" ht="29.4" thickBot="1" x14ac:dyDescent="0.3">
      <c r="A30" s="23" t="s">
        <v>130</v>
      </c>
      <c r="B30" s="34">
        <v>678980.5516499998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2.1686157590650608E-3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618.79938362497796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442.31331663857191</v>
      </c>
    </row>
    <row r="44" spans="1:2" ht="27.6" x14ac:dyDescent="0.25">
      <c r="A44" s="50" t="s">
        <v>25</v>
      </c>
      <c r="B44" s="54">
        <v>4.5376608821917808</v>
      </c>
    </row>
    <row r="45" spans="1:2" ht="27.6" x14ac:dyDescent="0.25">
      <c r="A45" s="50" t="s">
        <v>26</v>
      </c>
      <c r="B45" s="54">
        <v>171.94840610421426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9.1136540232444841E-4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1.5886345976755516E-3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9.1136540232444841E-4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2077.958552396728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3.0882810867060833E-3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4.6686157590650609E-3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114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64.916844710000007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64.916844710000007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3.3699999999999997E-3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3.3699999999999997E-3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0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64.92021471000001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333265.56432499998</v>
      </c>
    </row>
    <row r="29" spans="1:2" x14ac:dyDescent="0.25">
      <c r="A29" s="42" t="s">
        <v>129</v>
      </c>
      <c r="B29" s="49">
        <v>337528.11170000001</v>
      </c>
    </row>
    <row r="30" spans="1:2" ht="29.4" thickBot="1" x14ac:dyDescent="0.3">
      <c r="A30" s="23" t="s">
        <v>130</v>
      </c>
      <c r="B30" s="34">
        <v>329003.01694999996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1.9480024838896927E-4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0.11340012135616399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0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0.11340012135616399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3.4467805920879414E-7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1.4996553219407912E-3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3.4467805920879414E-7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65.033614831356175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1.951405179322263E-4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1.1948002483889693E-3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94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645.07380351900019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645.07380351900019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0.31198000000000009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0.31198000000000009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480.2544771100001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1125.6402606290003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3700125.8666150002</v>
      </c>
    </row>
    <row r="29" spans="1:2" x14ac:dyDescent="0.25">
      <c r="A29" s="42" t="s">
        <v>129</v>
      </c>
      <c r="B29" s="49">
        <v>3829604.7938699997</v>
      </c>
    </row>
    <row r="30" spans="1:2" ht="29.4" thickBot="1" x14ac:dyDescent="0.3">
      <c r="A30" s="23" t="s">
        <v>130</v>
      </c>
      <c r="B30" s="34">
        <v>3570646.9393600002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3.0421674862070948E-4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727.05888391636461</v>
      </c>
    </row>
    <row r="38" spans="1:2" x14ac:dyDescent="0.25">
      <c r="A38" s="42" t="s">
        <v>19</v>
      </c>
      <c r="B38" s="53">
        <v>178.71699999999998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548.34188391636462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2.0362105138478967E-4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2.2963789486152102E-3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2.0362105138478967E-4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1852.699144545365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5.0071246528710024E-4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1.3042167486207094E-3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95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172.54306790299992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172.54306790299992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0.28819624999999999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0.28819624999999999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188.37794850999992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361.20921266299985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938054.50851000007</v>
      </c>
    </row>
    <row r="29" spans="1:2" x14ac:dyDescent="0.25">
      <c r="A29" s="42" t="s">
        <v>129</v>
      </c>
      <c r="B29" s="49">
        <v>1032757.24541</v>
      </c>
    </row>
    <row r="30" spans="1:2" ht="29.4" thickBot="1" x14ac:dyDescent="0.3">
      <c r="A30" s="23" t="s">
        <v>130</v>
      </c>
      <c r="B30" s="34">
        <v>843351.77161000005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3.8506207196503146E-4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296.72490391900317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296.72490391900317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3.5184001967831374E-4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2.1481599803216864E-3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3.5184001967831374E-4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657.93411658200307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7.0138154085209981E-4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2.8850620719650315E-3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115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32.589135536000015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32.589135536000015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0.13647000000000001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0.13647000000000001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0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32.725605536000018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280243.35996000003</v>
      </c>
    </row>
    <row r="29" spans="1:2" x14ac:dyDescent="0.25">
      <c r="A29" s="42" t="s">
        <v>129</v>
      </c>
      <c r="B29" s="49">
        <v>264620.88973</v>
      </c>
    </row>
    <row r="30" spans="1:2" ht="29.4" thickBot="1" x14ac:dyDescent="0.3">
      <c r="A30" s="23" t="s">
        <v>130</v>
      </c>
      <c r="B30" s="34">
        <v>295865.83019000001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1.1677566790760374E-4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18.175000000000001</v>
      </c>
    </row>
    <row r="38" spans="1:2" x14ac:dyDescent="0.25">
      <c r="A38" s="42" t="s">
        <v>19</v>
      </c>
      <c r="B38" s="53">
        <v>18.175000000000001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0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6.1429871737227391E-5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1.4385701282627727E-3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6.1429871737227391E-5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50.900605536000015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1.8163001451047836E-4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1.1167756679076038E-3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96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1179.4660044999996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1179.4660044999996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0.36030000000000001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0.36030000000000001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653.95480938000014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1833.7811138799998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4220504.6942500006</v>
      </c>
    </row>
    <row r="29" spans="1:2" x14ac:dyDescent="0.25">
      <c r="A29" s="42" t="s">
        <v>129</v>
      </c>
      <c r="B29" s="49">
        <v>5213515.6400500005</v>
      </c>
    </row>
    <row r="30" spans="1:2" ht="29.4" thickBot="1" x14ac:dyDescent="0.3">
      <c r="A30" s="23" t="s">
        <v>130</v>
      </c>
      <c r="B30" s="34">
        <v>3227493.7484499998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4.3449332407527854E-4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517.54479476637243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517.54479476637243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1.6035501076180946E-4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2.3396449892381906E-3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1.6035501076180946E-4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2351.3259086463722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5.5711960511495447E-4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1.4344933240752786E-3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97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1760.4142496190047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1760.4142496190047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1.048274272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1.048274272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894.98444519999987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2656.4469690910046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1365760.7385649998</v>
      </c>
    </row>
    <row r="29" spans="1:2" x14ac:dyDescent="0.25">
      <c r="A29" s="42" t="s">
        <v>129</v>
      </c>
      <c r="B29" s="49">
        <v>1660982.4580299999</v>
      </c>
    </row>
    <row r="30" spans="1:2" ht="29.4" thickBot="1" x14ac:dyDescent="0.3">
      <c r="A30" s="23" t="s">
        <v>130</v>
      </c>
      <c r="B30" s="34">
        <v>1070539.0190999999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1.9450309956062469E-3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391.9676861188031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5.38516347945205E-2</v>
      </c>
    </row>
    <row r="43" spans="1:2" ht="27.6" x14ac:dyDescent="0.25">
      <c r="A43" s="50" t="s">
        <v>24</v>
      </c>
      <c r="B43" s="54">
        <v>391.91383448400859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3.6614049476527214E-4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2.1338595052347279E-3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3.6614049476527214E-4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3048.4146552098077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2.232026861756743E-3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4.4450309956062467E-3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116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18.761316000000001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18.761316000000001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2.7480000000000001E-2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2.7480000000000001E-2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4.47452439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23.263320390000001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193081.49291</v>
      </c>
    </row>
    <row r="29" spans="1:2" ht="18.75" customHeight="1" x14ac:dyDescent="0.25">
      <c r="A29" s="42" t="s">
        <v>129</v>
      </c>
      <c r="B29" s="49">
        <v>200457.78594999999</v>
      </c>
    </row>
    <row r="30" spans="1:2" ht="29.4" thickBot="1" x14ac:dyDescent="0.3">
      <c r="A30" s="23" t="s">
        <v>130</v>
      </c>
      <c r="B30" s="34">
        <v>185705.19987000001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1.2048446507943463E-4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2.5844894677185182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2.5844894677185182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1.3917162629413443E-5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1.4860828373705866E-3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1.3917162629413443E-5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25.84780985771852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1.3386995028967803E-4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1.1204844650794347E-3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112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115.91396599999999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115.91396599999999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4.4045306999999996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4.4045306999999996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0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120.31849669999998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514056.88639249996</v>
      </c>
    </row>
    <row r="29" spans="1:2" x14ac:dyDescent="0.25">
      <c r="A29" s="42" t="s">
        <v>129</v>
      </c>
      <c r="B29" s="49">
        <v>465469.05322</v>
      </c>
    </row>
    <row r="30" spans="1:2" ht="29.4" thickBot="1" x14ac:dyDescent="0.3">
      <c r="A30" s="23" t="s">
        <v>130</v>
      </c>
      <c r="B30" s="34">
        <v>562644.71956499992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2.3405677442502485E-4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127.69400893846378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127.69400893846378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2.2695318110723306E-4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2.2730468188927669E-3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2.2695318110723306E-4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248.01250563846378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4.8246120653872102E-4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1.2340567744250248E-3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14999847407452621"/>
    <pageSetUpPr fitToPage="1"/>
  </sheetPr>
  <dimension ref="A1:B65"/>
  <sheetViews>
    <sheetView rightToLeft="1" topLeftCell="A49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98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761.0618440999998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761.0618440999998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1.15905228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1.15905228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309.64914722000003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1071.8700435999999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1684327.1276649998</v>
      </c>
    </row>
    <row r="29" spans="1:2" x14ac:dyDescent="0.25">
      <c r="A29" s="42" t="s">
        <v>129</v>
      </c>
      <c r="B29" s="49">
        <v>2103091.1009999998</v>
      </c>
    </row>
    <row r="30" spans="1:2" ht="29.4" thickBot="1" x14ac:dyDescent="0.3">
      <c r="A30" s="23" t="s">
        <v>130</v>
      </c>
      <c r="B30" s="34">
        <v>1265563.1543299998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6.3637878057924799E-4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380.66807338745127</v>
      </c>
    </row>
    <row r="38" spans="1:2" x14ac:dyDescent="0.25">
      <c r="A38" s="42" t="s">
        <v>19</v>
      </c>
      <c r="B38" s="53">
        <v>141.60000000000002</v>
      </c>
    </row>
    <row r="39" spans="1:2" x14ac:dyDescent="0.25">
      <c r="A39" s="51" t="s">
        <v>20</v>
      </c>
      <c r="B39" s="54">
        <v>114.42254100000001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45.429037547793719</v>
      </c>
    </row>
    <row r="44" spans="1:2" ht="27.6" x14ac:dyDescent="0.25">
      <c r="A44" s="50" t="s">
        <v>25</v>
      </c>
      <c r="B44" s="54">
        <v>79.216494839657528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3.007894723270292E-4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2.1992105276729709E-3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3.007894723270292E-4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1452.5381169874513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8.6238480229260453E-4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1.6363787805792479E-3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99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275.83206635999994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275.83206635999994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0.63049999999999995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0.63049999999999995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134.08837106999999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410.55093742999992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445788.60926</v>
      </c>
    </row>
    <row r="29" spans="1:2" x14ac:dyDescent="0.25">
      <c r="A29" s="42" t="s">
        <v>129</v>
      </c>
      <c r="B29" s="49">
        <v>593589.27769000002</v>
      </c>
    </row>
    <row r="30" spans="1:2" ht="29.4" thickBot="1" x14ac:dyDescent="0.3">
      <c r="A30" s="23" t="s">
        <v>130</v>
      </c>
      <c r="B30" s="34">
        <v>297987.94082999998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9.2095430188650644E-4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155.46428673498536</v>
      </c>
    </row>
    <row r="38" spans="1:2" x14ac:dyDescent="0.25">
      <c r="A38" s="42" t="s">
        <v>19</v>
      </c>
      <c r="B38" s="53">
        <v>13.846</v>
      </c>
    </row>
    <row r="39" spans="1:2" x14ac:dyDescent="0.25">
      <c r="A39" s="51" t="s">
        <v>20</v>
      </c>
      <c r="B39" s="54">
        <v>45.400226400000001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50.33352365461549</v>
      </c>
    </row>
    <row r="44" spans="1:2" ht="27.6" x14ac:dyDescent="0.25">
      <c r="A44" s="50" t="s">
        <v>25</v>
      </c>
      <c r="B44" s="54">
        <v>45.88453668036987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5.217133495468417E-4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1.9782866504531585E-3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5.217133495468417E-4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566.01522416498528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1.269694228178147E-3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3.4209543018865066E-3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117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29.492268090000003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29.492268090000003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0.10737047000000001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0.10737047000000001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0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29.599638560000002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120375.17259500001</v>
      </c>
    </row>
    <row r="29" spans="1:2" x14ac:dyDescent="0.25">
      <c r="A29" s="42" t="s">
        <v>129</v>
      </c>
      <c r="B29" s="49">
        <v>138569.62226</v>
      </c>
    </row>
    <row r="30" spans="1:2" ht="29.4" thickBot="1" x14ac:dyDescent="0.3">
      <c r="A30" s="23" t="s">
        <v>130</v>
      </c>
      <c r="B30" s="34">
        <v>102180.72293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2.4589487949967413E-4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32.022319561643833</v>
      </c>
    </row>
    <row r="38" spans="1:2" x14ac:dyDescent="0.25">
      <c r="A38" s="42" t="s">
        <v>19</v>
      </c>
      <c r="B38" s="53">
        <v>28.95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0</v>
      </c>
    </row>
    <row r="44" spans="1:2" ht="27.6" x14ac:dyDescent="0.25">
      <c r="A44" s="50" t="s">
        <v>25</v>
      </c>
      <c r="B44" s="54">
        <v>3.0723195616438348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3.133890487698063E-4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1.1866109512301938E-3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3.133890487698063E-4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61.621958121643836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5.1191584438237733E-4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1.245894879499674E-3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100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123.291724749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123.291724749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348.75103886000011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472.04276360900008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1272713.7501750002</v>
      </c>
    </row>
    <row r="29" spans="1:2" x14ac:dyDescent="0.25">
      <c r="A29" s="42" t="s">
        <v>129</v>
      </c>
      <c r="B29" s="49">
        <v>1637717.2472600001</v>
      </c>
    </row>
    <row r="30" spans="1:2" ht="29.4" thickBot="1" x14ac:dyDescent="0.3">
      <c r="A30" s="23" t="s">
        <v>130</v>
      </c>
      <c r="B30" s="34">
        <v>907710.25309000001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3.7089468354065748E-4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257.87495824370285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20.575199715068496</v>
      </c>
    </row>
    <row r="43" spans="1:2" ht="27.6" x14ac:dyDescent="0.25">
      <c r="A43" s="50" t="s">
        <v>24</v>
      </c>
      <c r="B43" s="54">
        <v>233.95570612836039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3.3440524002739749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2.8409391363141777E-4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2.2159060863685821E-3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2.8409391363141777E-4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729.91772185270293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5.7351287495113344E-4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1.3708946835406576E-3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101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110.63698654699998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110.63698654699998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2.8185373600000001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2.8185373600000001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283.12665630999999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396.58218021699997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593685.18482999993</v>
      </c>
    </row>
    <row r="29" spans="1:2" x14ac:dyDescent="0.25">
      <c r="A29" s="42" t="s">
        <v>129</v>
      </c>
      <c r="B29" s="49">
        <v>808596.47442999994</v>
      </c>
    </row>
    <row r="30" spans="1:2" ht="29.4" thickBot="1" x14ac:dyDescent="0.3">
      <c r="A30" s="23" t="s">
        <v>130</v>
      </c>
      <c r="B30" s="34">
        <v>378773.89523000002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6.6800080303597298E-4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276.29675992528149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18.961713059643834</v>
      </c>
    </row>
    <row r="43" spans="1:2" ht="27.6" x14ac:dyDescent="0.25">
      <c r="A43" s="50" t="s">
        <v>24</v>
      </c>
      <c r="B43" s="54">
        <v>244.99130490388507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12.343741961752595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7.2945037502520575E-4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2.5000000000000001E-3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1.7705496249747943E-3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7.2945037502520575E-4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672.87894014228141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1.1333935178708533E-3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2.5000000000000001E-3</v>
      </c>
    </row>
    <row r="65" spans="1:2" ht="14.4" thickBot="1" x14ac:dyDescent="0.3">
      <c r="A65" s="24" t="s">
        <v>37</v>
      </c>
      <c r="B65" s="76">
        <v>3.168000803035973E-3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14999847407452621"/>
    <pageSetUpPr fitToPage="1"/>
  </sheetPr>
  <dimension ref="A1:B65"/>
  <sheetViews>
    <sheetView rightToLeft="1" workbookViewId="0">
      <selection activeCell="B20" sqref="B20"/>
    </sheetView>
  </sheetViews>
  <sheetFormatPr defaultRowHeight="13.8" x14ac:dyDescent="0.25"/>
  <cols>
    <col min="1" max="1" width="103.69921875" customWidth="1"/>
    <col min="2" max="2" width="16.5" customWidth="1"/>
  </cols>
  <sheetData>
    <row r="1" spans="1:2" ht="18" x14ac:dyDescent="0.25">
      <c r="A1" s="2" t="s">
        <v>110</v>
      </c>
    </row>
    <row r="2" spans="1:2" ht="14.4" thickBot="1" x14ac:dyDescent="0.3">
      <c r="A2" s="1"/>
    </row>
    <row r="3" spans="1:2" ht="14.25" customHeight="1" x14ac:dyDescent="0.25">
      <c r="A3" s="17" t="s">
        <v>118</v>
      </c>
      <c r="B3" s="114" t="s">
        <v>0</v>
      </c>
    </row>
    <row r="4" spans="1:2" ht="14.25" customHeight="1" x14ac:dyDescent="0.25">
      <c r="A4" s="18"/>
      <c r="B4" s="115"/>
    </row>
    <row r="5" spans="1:2" ht="15" customHeight="1" thickBot="1" x14ac:dyDescent="0.3">
      <c r="A5" s="19" t="s">
        <v>113</v>
      </c>
      <c r="B5" s="116"/>
    </row>
    <row r="6" spans="1:2" ht="15" thickBot="1" x14ac:dyDescent="0.3">
      <c r="A6" s="20"/>
      <c r="B6" s="28"/>
    </row>
    <row r="7" spans="1:2" ht="14.4" thickBot="1" x14ac:dyDescent="0.3">
      <c r="A7" s="21" t="s">
        <v>1</v>
      </c>
      <c r="B7" s="29"/>
    </row>
    <row r="8" spans="1:2" ht="14.4" thickBot="1" x14ac:dyDescent="0.3">
      <c r="A8" s="22" t="s">
        <v>2</v>
      </c>
      <c r="B8" s="39">
        <v>8.4763341499999996</v>
      </c>
    </row>
    <row r="9" spans="1:2" x14ac:dyDescent="0.25">
      <c r="A9" s="42" t="s">
        <v>3</v>
      </c>
      <c r="B9" s="43"/>
    </row>
    <row r="10" spans="1:2" ht="14.4" thickBot="1" x14ac:dyDescent="0.3">
      <c r="A10" s="23" t="s">
        <v>4</v>
      </c>
      <c r="B10" s="44">
        <v>8.4763341499999996</v>
      </c>
    </row>
    <row r="11" spans="1:2" ht="14.4" thickBot="1" x14ac:dyDescent="0.3">
      <c r="A11" s="24"/>
      <c r="B11" s="41"/>
    </row>
    <row r="12" spans="1:2" ht="14.4" thickBot="1" x14ac:dyDescent="0.3">
      <c r="A12" s="45" t="s">
        <v>38</v>
      </c>
      <c r="B12" s="39">
        <v>0</v>
      </c>
    </row>
    <row r="13" spans="1:2" x14ac:dyDescent="0.25">
      <c r="A13" s="46" t="s">
        <v>5</v>
      </c>
      <c r="B13" s="38"/>
    </row>
    <row r="14" spans="1:2" ht="14.4" thickBot="1" x14ac:dyDescent="0.3">
      <c r="A14" s="23" t="s">
        <v>6</v>
      </c>
      <c r="B14" s="40">
        <v>0</v>
      </c>
    </row>
    <row r="15" spans="1:2" ht="14.4" thickBot="1" x14ac:dyDescent="0.3">
      <c r="A15" s="24"/>
      <c r="B15" s="41"/>
    </row>
    <row r="16" spans="1:2" ht="14.4" thickBot="1" x14ac:dyDescent="0.3">
      <c r="A16" s="24" t="s">
        <v>7</v>
      </c>
      <c r="B16" s="39">
        <v>0</v>
      </c>
    </row>
    <row r="17" spans="1:2" x14ac:dyDescent="0.25">
      <c r="A17" s="42" t="s">
        <v>8</v>
      </c>
      <c r="B17" s="38">
        <v>0</v>
      </c>
    </row>
    <row r="18" spans="1:2" ht="14.4" thickBot="1" x14ac:dyDescent="0.3">
      <c r="A18" s="23" t="s">
        <v>9</v>
      </c>
      <c r="B18" s="47"/>
    </row>
    <row r="19" spans="1:2" ht="14.4" thickBot="1" x14ac:dyDescent="0.3">
      <c r="A19" s="24"/>
      <c r="B19" s="30"/>
    </row>
    <row r="20" spans="1:2" ht="14.4" thickBot="1" x14ac:dyDescent="0.3">
      <c r="A20" s="24" t="s">
        <v>10</v>
      </c>
      <c r="B20" s="112">
        <v>0</v>
      </c>
    </row>
    <row r="21" spans="1:2" ht="14.4" thickBot="1" x14ac:dyDescent="0.3">
      <c r="A21" s="24"/>
      <c r="B21" s="37"/>
    </row>
    <row r="22" spans="1:2" ht="14.4" thickBot="1" x14ac:dyDescent="0.3">
      <c r="A22" s="24" t="s">
        <v>11</v>
      </c>
      <c r="B22" s="48">
        <v>0</v>
      </c>
    </row>
    <row r="23" spans="1:2" ht="14.4" thickBot="1" x14ac:dyDescent="0.3">
      <c r="A23" s="24"/>
      <c r="B23" s="37"/>
    </row>
    <row r="24" spans="1:2" ht="14.4" thickBot="1" x14ac:dyDescent="0.3">
      <c r="A24" s="24" t="s">
        <v>12</v>
      </c>
      <c r="B24" s="48">
        <v>0</v>
      </c>
    </row>
    <row r="25" spans="1:2" ht="14.4" thickBot="1" x14ac:dyDescent="0.3">
      <c r="A25" s="24"/>
      <c r="B25" s="30"/>
    </row>
    <row r="26" spans="1:2" ht="14.4" thickBot="1" x14ac:dyDescent="0.3">
      <c r="A26" s="24" t="s">
        <v>13</v>
      </c>
      <c r="B26" s="33">
        <v>8.4763341499999996</v>
      </c>
    </row>
    <row r="27" spans="1:2" ht="14.4" thickBot="1" x14ac:dyDescent="0.3">
      <c r="A27" s="24"/>
      <c r="B27" s="30"/>
    </row>
    <row r="28" spans="1:2" ht="14.4" thickBot="1" x14ac:dyDescent="0.3">
      <c r="A28" s="24" t="s">
        <v>14</v>
      </c>
      <c r="B28" s="33">
        <v>47045.15638</v>
      </c>
    </row>
    <row r="29" spans="1:2" x14ac:dyDescent="0.25">
      <c r="A29" s="42" t="s">
        <v>129</v>
      </c>
      <c r="B29" s="49">
        <v>62054.970430000001</v>
      </c>
    </row>
    <row r="30" spans="1:2" ht="29.4" thickBot="1" x14ac:dyDescent="0.3">
      <c r="A30" s="23" t="s">
        <v>130</v>
      </c>
      <c r="B30" s="34">
        <v>32035.342329999999</v>
      </c>
    </row>
    <row r="31" spans="1:2" ht="15" thickBot="1" x14ac:dyDescent="0.35">
      <c r="A31" s="25"/>
      <c r="B31" s="30"/>
    </row>
    <row r="32" spans="1:2" ht="14.4" thickBot="1" x14ac:dyDescent="0.3">
      <c r="A32" s="24" t="s">
        <v>15</v>
      </c>
      <c r="B32" s="36">
        <v>1.801744281926436E-4</v>
      </c>
    </row>
    <row r="33" spans="1:2" ht="14.4" thickBot="1" x14ac:dyDescent="0.3">
      <c r="A33" s="24"/>
      <c r="B33" s="30"/>
    </row>
    <row r="34" spans="1:2" ht="16.2" thickBot="1" x14ac:dyDescent="0.3">
      <c r="A34" s="26" t="s">
        <v>16</v>
      </c>
      <c r="B34" s="30"/>
    </row>
    <row r="35" spans="1:2" ht="14.4" thickBot="1" x14ac:dyDescent="0.3">
      <c r="A35" s="24" t="s">
        <v>17</v>
      </c>
      <c r="B35" s="75">
        <v>0</v>
      </c>
    </row>
    <row r="36" spans="1:2" ht="14.4" thickBot="1" x14ac:dyDescent="0.3">
      <c r="A36" s="24"/>
      <c r="B36" s="30"/>
    </row>
    <row r="37" spans="1:2" ht="14.4" thickBot="1" x14ac:dyDescent="0.3">
      <c r="A37" s="24" t="s">
        <v>18</v>
      </c>
      <c r="B37" s="52">
        <v>8.9116074520547928E-2</v>
      </c>
    </row>
    <row r="38" spans="1:2" x14ac:dyDescent="0.25">
      <c r="A38" s="42" t="s">
        <v>19</v>
      </c>
      <c r="B38" s="53">
        <v>0</v>
      </c>
    </row>
    <row r="39" spans="1:2" x14ac:dyDescent="0.25">
      <c r="A39" s="51" t="s">
        <v>20</v>
      </c>
      <c r="B39" s="54">
        <v>0</v>
      </c>
    </row>
    <row r="40" spans="1:2" x14ac:dyDescent="0.25">
      <c r="A40" s="50" t="s">
        <v>21</v>
      </c>
      <c r="B40" s="54">
        <v>0</v>
      </c>
    </row>
    <row r="41" spans="1:2" x14ac:dyDescent="0.25">
      <c r="A41" s="50" t="s">
        <v>22</v>
      </c>
      <c r="B41" s="54">
        <v>0</v>
      </c>
    </row>
    <row r="42" spans="1:2" ht="27.6" x14ac:dyDescent="0.25">
      <c r="A42" s="50" t="s">
        <v>23</v>
      </c>
      <c r="B42" s="54">
        <v>0</v>
      </c>
    </row>
    <row r="43" spans="1:2" ht="27.6" x14ac:dyDescent="0.25">
      <c r="A43" s="50" t="s">
        <v>24</v>
      </c>
      <c r="B43" s="54">
        <v>8.9116074520547928E-2</v>
      </c>
    </row>
    <row r="44" spans="1:2" ht="27.6" x14ac:dyDescent="0.25">
      <c r="A44" s="50" t="s">
        <v>25</v>
      </c>
      <c r="B44" s="54">
        <v>0</v>
      </c>
    </row>
    <row r="45" spans="1:2" ht="27.6" x14ac:dyDescent="0.25">
      <c r="A45" s="50" t="s">
        <v>26</v>
      </c>
      <c r="B45" s="54">
        <v>0</v>
      </c>
    </row>
    <row r="46" spans="1:2" ht="14.4" thickBot="1" x14ac:dyDescent="0.3">
      <c r="A46" s="23" t="s">
        <v>27</v>
      </c>
      <c r="B46" s="55">
        <v>0</v>
      </c>
    </row>
    <row r="47" spans="1:2" ht="14.4" thickBot="1" x14ac:dyDescent="0.3">
      <c r="A47" s="23"/>
      <c r="B47" s="30"/>
    </row>
    <row r="48" spans="1:2" ht="15.6" thickBot="1" x14ac:dyDescent="0.3">
      <c r="A48" s="24" t="s">
        <v>28</v>
      </c>
      <c r="B48" s="77">
        <v>2.7818049703528149E-6</v>
      </c>
    </row>
    <row r="49" spans="1:2" ht="14.4" thickBot="1" x14ac:dyDescent="0.3">
      <c r="A49" s="23"/>
      <c r="B49" s="74"/>
    </row>
    <row r="50" spans="1:2" ht="14.4" thickBot="1" x14ac:dyDescent="0.3">
      <c r="A50" s="24" t="s">
        <v>29</v>
      </c>
      <c r="B50" s="78">
        <v>1.5E-3</v>
      </c>
    </row>
    <row r="51" spans="1:2" ht="14.4" thickBot="1" x14ac:dyDescent="0.3">
      <c r="A51" s="23"/>
      <c r="B51" s="74"/>
    </row>
    <row r="52" spans="1:2" ht="14.4" thickBot="1" x14ac:dyDescent="0.3">
      <c r="A52" s="24" t="s">
        <v>30</v>
      </c>
      <c r="B52" s="78">
        <v>1.4972181950296472E-3</v>
      </c>
    </row>
    <row r="53" spans="1:2" ht="14.4" thickBot="1" x14ac:dyDescent="0.3">
      <c r="A53" s="27"/>
      <c r="B53" s="74"/>
    </row>
    <row r="54" spans="1:2" ht="14.4" thickBot="1" x14ac:dyDescent="0.3">
      <c r="A54" s="24" t="s">
        <v>31</v>
      </c>
      <c r="B54" s="79">
        <v>0</v>
      </c>
    </row>
    <row r="55" spans="1:2" ht="14.4" thickBot="1" x14ac:dyDescent="0.3">
      <c r="A55" s="24" t="s">
        <v>32</v>
      </c>
      <c r="B55" s="80">
        <v>2.7818049703528149E-6</v>
      </c>
    </row>
    <row r="56" spans="1:2" ht="14.4" thickBot="1" x14ac:dyDescent="0.3">
      <c r="A56" s="24"/>
      <c r="B56" s="30"/>
    </row>
    <row r="57" spans="1:2" ht="16.2" thickBot="1" x14ac:dyDescent="0.3">
      <c r="A57" s="26" t="s">
        <v>33</v>
      </c>
      <c r="B57" s="30"/>
    </row>
    <row r="58" spans="1:2" ht="14.4" thickBot="1" x14ac:dyDescent="0.3">
      <c r="A58" s="24"/>
      <c r="B58" s="30"/>
    </row>
    <row r="59" spans="1:2" ht="14.4" thickBot="1" x14ac:dyDescent="0.3">
      <c r="A59" s="24" t="s">
        <v>39</v>
      </c>
      <c r="B59" s="81">
        <v>8.5654502245205482</v>
      </c>
    </row>
    <row r="60" spans="1:2" ht="14.4" thickBot="1" x14ac:dyDescent="0.3">
      <c r="A60" s="24"/>
      <c r="B60" s="30"/>
    </row>
    <row r="61" spans="1:2" ht="14.4" thickBot="1" x14ac:dyDescent="0.3">
      <c r="A61" s="24" t="s">
        <v>35</v>
      </c>
      <c r="B61" s="77">
        <v>1.820686949222667E-4</v>
      </c>
    </row>
    <row r="62" spans="1:2" ht="14.4" thickBot="1" x14ac:dyDescent="0.3">
      <c r="A62" s="24"/>
      <c r="B62" s="74"/>
    </row>
    <row r="63" spans="1:2" ht="14.4" thickBot="1" x14ac:dyDescent="0.3">
      <c r="A63" s="24" t="s">
        <v>36</v>
      </c>
      <c r="B63" s="74"/>
    </row>
    <row r="64" spans="1:2" ht="14.4" thickBot="1" x14ac:dyDescent="0.3">
      <c r="A64" s="24" t="s">
        <v>80</v>
      </c>
      <c r="B64" s="78">
        <v>1E-3</v>
      </c>
    </row>
    <row r="65" spans="1:2" ht="14.4" thickBot="1" x14ac:dyDescent="0.3">
      <c r="A65" s="24" t="s">
        <v>37</v>
      </c>
      <c r="B65" s="76">
        <v>1.1801744281926436E-3</v>
      </c>
    </row>
  </sheetData>
  <mergeCells count="1">
    <mergeCell ref="B3:B5"/>
  </mergeCells>
  <pageMargins left="0.7" right="0.7" top="0.75" bottom="0.75" header="0.3" footer="0.3"/>
  <pageSetup paperSize="9" scale="67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  <pageSetUpPr fitToPage="1"/>
  </sheetPr>
  <dimension ref="A1:D49"/>
  <sheetViews>
    <sheetView rightToLeft="1" workbookViewId="0">
      <selection activeCell="A2" sqref="A2"/>
    </sheetView>
  </sheetViews>
  <sheetFormatPr defaultRowHeight="13.8" x14ac:dyDescent="0.25"/>
  <cols>
    <col min="1" max="1" width="64.19921875" style="8" customWidth="1"/>
    <col min="2" max="2" width="27.3984375" style="63" customWidth="1"/>
  </cols>
  <sheetData>
    <row r="1" spans="1:4" ht="18" x14ac:dyDescent="0.25">
      <c r="A1" s="97" t="s">
        <v>160</v>
      </c>
    </row>
    <row r="2" spans="1:4" ht="14.4" thickBot="1" x14ac:dyDescent="0.3">
      <c r="B2" s="1"/>
    </row>
    <row r="3" spans="1:4" ht="14.4" thickBot="1" x14ac:dyDescent="0.3">
      <c r="A3" s="108" t="s">
        <v>79</v>
      </c>
      <c r="B3" s="1"/>
    </row>
    <row r="4" spans="1:4" ht="14.4" thickBot="1" x14ac:dyDescent="0.3">
      <c r="A4" s="11"/>
      <c r="B4" s="64" t="s">
        <v>0</v>
      </c>
    </row>
    <row r="5" spans="1:4" ht="17.399999999999999" thickBot="1" x14ac:dyDescent="0.3">
      <c r="A5" s="6" t="s">
        <v>40</v>
      </c>
      <c r="B5" s="56"/>
    </row>
    <row r="6" spans="1:4" ht="14.4" thickBot="1" x14ac:dyDescent="0.3">
      <c r="A6" s="6" t="s">
        <v>103</v>
      </c>
      <c r="B6" s="107">
        <v>0</v>
      </c>
    </row>
    <row r="7" spans="1:4" ht="15.6" thickBot="1" x14ac:dyDescent="0.3">
      <c r="A7" s="10"/>
      <c r="B7" s="98"/>
    </row>
    <row r="8" spans="1:4" ht="14.25" customHeight="1" thickBot="1" x14ac:dyDescent="0.3">
      <c r="A8" s="10"/>
      <c r="B8" s="56"/>
    </row>
    <row r="9" spans="1:4" ht="14.4" thickBot="1" x14ac:dyDescent="0.3">
      <c r="A9" s="6" t="s">
        <v>104</v>
      </c>
      <c r="B9" s="83">
        <f>SUM(B10:B13)</f>
        <v>10231.247992758925</v>
      </c>
    </row>
    <row r="10" spans="1:4" ht="14.4" thickBot="1" x14ac:dyDescent="0.3">
      <c r="A10" s="102" t="s">
        <v>102</v>
      </c>
      <c r="B10" s="105">
        <v>7619.261552917983</v>
      </c>
    </row>
    <row r="11" spans="1:4" ht="14.4" thickBot="1" x14ac:dyDescent="0.3">
      <c r="A11" s="104" t="s">
        <v>121</v>
      </c>
      <c r="B11" s="106">
        <v>1277.8503949219159</v>
      </c>
    </row>
    <row r="12" spans="1:4" ht="14.25" customHeight="1" thickBot="1" x14ac:dyDescent="0.3">
      <c r="A12" s="103" t="s">
        <v>133</v>
      </c>
      <c r="B12" s="106">
        <v>270.23963838376307</v>
      </c>
    </row>
    <row r="13" spans="1:4" ht="14.25" customHeight="1" thickBot="1" x14ac:dyDescent="0.3">
      <c r="A13" s="103" t="s">
        <v>134</v>
      </c>
      <c r="B13" s="106">
        <v>1063.8964065352623</v>
      </c>
    </row>
    <row r="14" spans="1:4" ht="18.75" customHeight="1" thickBot="1" x14ac:dyDescent="0.3">
      <c r="A14" s="6" t="s">
        <v>42</v>
      </c>
      <c r="B14" s="84">
        <f>B6+B9</f>
        <v>10231.247992758925</v>
      </c>
    </row>
    <row r="15" spans="1:4" ht="17.399999999999999" thickBot="1" x14ac:dyDescent="0.3">
      <c r="A15" s="11"/>
      <c r="B15" s="56"/>
    </row>
    <row r="16" spans="1:4" ht="17.399999999999999" thickBot="1" x14ac:dyDescent="0.3">
      <c r="A16" s="6" t="s">
        <v>43</v>
      </c>
      <c r="B16" s="56"/>
      <c r="D16" s="82"/>
    </row>
    <row r="17" spans="1:2" ht="14.4" thickBot="1" x14ac:dyDescent="0.3">
      <c r="A17" s="6" t="s">
        <v>41</v>
      </c>
      <c r="B17" s="107">
        <v>0</v>
      </c>
    </row>
    <row r="18" spans="1:2" ht="17.399999999999999" thickBot="1" x14ac:dyDescent="0.3">
      <c r="A18" s="10"/>
      <c r="B18" s="56"/>
    </row>
    <row r="19" spans="1:2" ht="14.4" thickBot="1" x14ac:dyDescent="0.3">
      <c r="A19" s="6" t="s">
        <v>105</v>
      </c>
      <c r="B19" s="83">
        <f>SUM(B20:B22)</f>
        <v>51.661082823000001</v>
      </c>
    </row>
    <row r="20" spans="1:2" ht="14.4" thickBot="1" x14ac:dyDescent="0.3">
      <c r="A20" s="101" t="s">
        <v>102</v>
      </c>
      <c r="B20" s="58">
        <v>50.206482823000002</v>
      </c>
    </row>
    <row r="21" spans="1:2" ht="14.4" thickBot="1" x14ac:dyDescent="0.3">
      <c r="A21" s="101" t="s">
        <v>106</v>
      </c>
      <c r="B21" s="58">
        <v>1.3269500000000001</v>
      </c>
    </row>
    <row r="22" spans="1:2" ht="14.4" thickBot="1" x14ac:dyDescent="0.3">
      <c r="A22" s="101" t="s">
        <v>107</v>
      </c>
      <c r="B22" s="58">
        <v>0.12764999999999999</v>
      </c>
    </row>
    <row r="23" spans="1:2" ht="14.4" thickBot="1" x14ac:dyDescent="0.3">
      <c r="A23" s="6" t="s">
        <v>44</v>
      </c>
      <c r="B23" s="59">
        <f>B19+B17</f>
        <v>51.661082823000001</v>
      </c>
    </row>
    <row r="24" spans="1:2" ht="17.399999999999999" thickBot="1" x14ac:dyDescent="0.3">
      <c r="A24" s="13"/>
      <c r="B24" s="56"/>
    </row>
    <row r="25" spans="1:2" ht="17.399999999999999" thickBot="1" x14ac:dyDescent="0.3">
      <c r="A25" s="6" t="s">
        <v>45</v>
      </c>
      <c r="B25" s="56"/>
    </row>
    <row r="26" spans="1:2" ht="14.4" thickBot="1" x14ac:dyDescent="0.3">
      <c r="A26" s="101" t="s">
        <v>122</v>
      </c>
      <c r="B26" s="85">
        <v>100.515</v>
      </c>
    </row>
    <row r="27" spans="1:2" ht="14.4" thickBot="1" x14ac:dyDescent="0.3">
      <c r="A27" s="101" t="s">
        <v>135</v>
      </c>
      <c r="B27" s="85">
        <v>98.736999999999995</v>
      </c>
    </row>
    <row r="28" spans="1:2" ht="14.4" thickBot="1" x14ac:dyDescent="0.3">
      <c r="A28" s="101" t="s">
        <v>136</v>
      </c>
      <c r="B28" s="85">
        <v>33.1431422</v>
      </c>
    </row>
    <row r="29" spans="1:2" ht="14.4" thickBot="1" x14ac:dyDescent="0.3">
      <c r="A29" s="101" t="s">
        <v>137</v>
      </c>
      <c r="B29" s="85">
        <v>31.918019399999995</v>
      </c>
    </row>
    <row r="30" spans="1:2" ht="14.4" thickBot="1" x14ac:dyDescent="0.3">
      <c r="A30" s="101" t="s">
        <v>138</v>
      </c>
      <c r="B30" s="85">
        <v>11.8</v>
      </c>
    </row>
    <row r="31" spans="1:2" ht="14.4" thickBot="1" x14ac:dyDescent="0.3">
      <c r="A31" s="101"/>
      <c r="B31" s="85"/>
    </row>
    <row r="32" spans="1:2" ht="14.4" thickBot="1" x14ac:dyDescent="0.3">
      <c r="A32" s="6" t="s">
        <v>46</v>
      </c>
      <c r="B32" s="95">
        <f>SUM(B26:B31)</f>
        <v>276.11316160000001</v>
      </c>
    </row>
    <row r="33" spans="1:2" ht="17.399999999999999" thickBot="1" x14ac:dyDescent="0.3">
      <c r="A33" s="6"/>
      <c r="B33" s="56"/>
    </row>
    <row r="34" spans="1:2" ht="17.399999999999999" thickBot="1" x14ac:dyDescent="0.3">
      <c r="A34" s="6" t="s">
        <v>47</v>
      </c>
      <c r="B34" s="56"/>
    </row>
    <row r="35" spans="1:2" ht="15.6" thickBot="1" x14ac:dyDescent="0.3">
      <c r="A35" s="10"/>
      <c r="B35" s="57"/>
    </row>
    <row r="36" spans="1:2" ht="14.4" thickBot="1" x14ac:dyDescent="0.3">
      <c r="A36" s="6" t="s">
        <v>48</v>
      </c>
      <c r="B36" s="95">
        <v>0</v>
      </c>
    </row>
    <row r="37" spans="1:2" ht="17.399999999999999" thickBot="1" x14ac:dyDescent="0.3">
      <c r="A37" s="13"/>
      <c r="B37" s="56"/>
    </row>
    <row r="38" spans="1:2" ht="14.4" thickBot="1" x14ac:dyDescent="0.3">
      <c r="A38" s="6" t="s">
        <v>49</v>
      </c>
      <c r="B38" s="106">
        <v>8536.7313203357498</v>
      </c>
    </row>
    <row r="39" spans="1:2" ht="17.399999999999999" thickBot="1" x14ac:dyDescent="0.3">
      <c r="A39" s="6"/>
      <c r="B39" s="56"/>
    </row>
    <row r="40" spans="1:2" ht="14.4" thickBot="1" x14ac:dyDescent="0.3">
      <c r="A40" s="6" t="s">
        <v>50</v>
      </c>
      <c r="B40" s="95">
        <v>0</v>
      </c>
    </row>
    <row r="41" spans="1:2" ht="15.6" thickBot="1" x14ac:dyDescent="0.3">
      <c r="A41" s="10"/>
      <c r="B41" s="57"/>
    </row>
    <row r="42" spans="1:2" ht="14.4" thickBot="1" x14ac:dyDescent="0.3">
      <c r="A42" s="6" t="s">
        <v>51</v>
      </c>
      <c r="B42" s="95">
        <v>0</v>
      </c>
    </row>
    <row r="43" spans="1:2" ht="17.399999999999999" thickBot="1" x14ac:dyDescent="0.3">
      <c r="A43" s="13"/>
      <c r="B43" s="56"/>
    </row>
    <row r="44" spans="1:2" ht="14.4" thickBot="1" x14ac:dyDescent="0.3">
      <c r="A44" s="6" t="s">
        <v>52</v>
      </c>
      <c r="B44" s="95">
        <v>0</v>
      </c>
    </row>
    <row r="45" spans="1:2" ht="15.6" thickBot="1" x14ac:dyDescent="0.3">
      <c r="A45" s="10"/>
      <c r="B45" s="57"/>
    </row>
    <row r="46" spans="1:2" ht="14.4" thickBot="1" x14ac:dyDescent="0.3">
      <c r="A46" s="6" t="s">
        <v>53</v>
      </c>
      <c r="B46" s="95">
        <v>0</v>
      </c>
    </row>
    <row r="47" spans="1:2" ht="17.399999999999999" thickBot="1" x14ac:dyDescent="0.3">
      <c r="A47" s="6"/>
      <c r="B47" s="65"/>
    </row>
    <row r="48" spans="1:2" ht="14.4" thickBot="1" x14ac:dyDescent="0.3">
      <c r="A48" s="6" t="s">
        <v>54</v>
      </c>
      <c r="B48" s="86">
        <f>B14+B23+B32+B36+B38+B42+B46</f>
        <v>19095.753557517673</v>
      </c>
    </row>
    <row r="49" spans="2:2" ht="15" x14ac:dyDescent="0.25">
      <c r="B49" s="14"/>
    </row>
  </sheetData>
  <pageMargins left="0.7" right="0.7" top="0.75" bottom="0.75" header="0.3" footer="0.3"/>
  <pageSetup paperSize="9" scale="8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  <pageSetUpPr fitToPage="1"/>
  </sheetPr>
  <dimension ref="A1:B78"/>
  <sheetViews>
    <sheetView rightToLeft="1" workbookViewId="0">
      <selection activeCell="B75" sqref="B75"/>
    </sheetView>
  </sheetViews>
  <sheetFormatPr defaultRowHeight="13.8" x14ac:dyDescent="0.25"/>
  <cols>
    <col min="1" max="1" width="66.5" style="8" customWidth="1"/>
    <col min="2" max="2" width="17.09765625" customWidth="1"/>
  </cols>
  <sheetData>
    <row r="1" spans="1:2" ht="18" x14ac:dyDescent="0.25">
      <c r="A1" s="2" t="s">
        <v>139</v>
      </c>
    </row>
    <row r="2" spans="1:2" ht="14.4" thickBot="1" x14ac:dyDescent="0.3">
      <c r="B2" s="1"/>
    </row>
    <row r="3" spans="1:2" ht="15.6" thickBot="1" x14ac:dyDescent="0.3">
      <c r="A3" s="17" t="s">
        <v>79</v>
      </c>
      <c r="B3" s="14"/>
    </row>
    <row r="4" spans="1:2" ht="14.4" thickBot="1" x14ac:dyDescent="0.3">
      <c r="A4" s="9"/>
      <c r="B4" s="3" t="s">
        <v>55</v>
      </c>
    </row>
    <row r="5" spans="1:2" ht="17.399999999999999" thickBot="1" x14ac:dyDescent="0.3">
      <c r="A5" s="6" t="s">
        <v>56</v>
      </c>
      <c r="B5" s="4"/>
    </row>
    <row r="6" spans="1:2" ht="14.4" thickBot="1" x14ac:dyDescent="0.3">
      <c r="A6" s="6" t="s">
        <v>140</v>
      </c>
      <c r="B6" s="87">
        <v>1240.338</v>
      </c>
    </row>
    <row r="7" spans="1:2" ht="14.4" thickBot="1" x14ac:dyDescent="0.3">
      <c r="A7" s="6" t="s">
        <v>123</v>
      </c>
      <c r="B7" s="87">
        <v>10093.363762999999</v>
      </c>
    </row>
    <row r="8" spans="1:2" ht="14.4" thickBot="1" x14ac:dyDescent="0.3">
      <c r="A8" s="6"/>
      <c r="B8" s="87"/>
    </row>
    <row r="9" spans="1:2" ht="14.4" thickBot="1" x14ac:dyDescent="0.3">
      <c r="A9" s="12"/>
      <c r="B9" s="60"/>
    </row>
    <row r="10" spans="1:2" ht="14.4" thickBot="1" x14ac:dyDescent="0.3">
      <c r="A10" s="6" t="s">
        <v>57</v>
      </c>
      <c r="B10" s="88">
        <f>SUM(B6:B8)</f>
        <v>11333.701762999999</v>
      </c>
    </row>
    <row r="11" spans="1:2" ht="17.399999999999999" thickBot="1" x14ac:dyDescent="0.3">
      <c r="A11" s="13"/>
      <c r="B11" s="4"/>
    </row>
    <row r="12" spans="1:2" ht="17.399999999999999" thickBot="1" x14ac:dyDescent="0.3">
      <c r="A12" s="6" t="s">
        <v>58</v>
      </c>
      <c r="B12" s="7"/>
    </row>
    <row r="13" spans="1:2" ht="14.4" thickBot="1" x14ac:dyDescent="0.3">
      <c r="A13" s="6" t="s">
        <v>141</v>
      </c>
      <c r="B13" s="87">
        <v>581.61494808945213</v>
      </c>
    </row>
    <row r="14" spans="1:2" ht="14.25" customHeight="1" thickBot="1" x14ac:dyDescent="0.3">
      <c r="A14" s="6" t="s">
        <v>123</v>
      </c>
      <c r="B14" s="87">
        <v>4960.6522362788955</v>
      </c>
    </row>
    <row r="15" spans="1:2" ht="14.4" thickBot="1" x14ac:dyDescent="0.3">
      <c r="A15" s="13"/>
      <c r="B15" s="60"/>
    </row>
    <row r="16" spans="1:2" ht="14.4" thickBot="1" x14ac:dyDescent="0.3">
      <c r="A16" s="6" t="s">
        <v>59</v>
      </c>
      <c r="B16" s="88">
        <f>SUM(B13:B15)</f>
        <v>5542.2671843683474</v>
      </c>
    </row>
    <row r="17" spans="1:2" ht="17.399999999999999" thickBot="1" x14ac:dyDescent="0.3">
      <c r="A17" s="6"/>
      <c r="B17" s="4"/>
    </row>
    <row r="18" spans="1:2" ht="17.399999999999999" thickBot="1" x14ac:dyDescent="0.3">
      <c r="A18" s="6" t="s">
        <v>60</v>
      </c>
      <c r="B18" s="4"/>
    </row>
    <row r="19" spans="1:2" ht="15" customHeight="1" thickBot="1" x14ac:dyDescent="0.3">
      <c r="A19" s="61"/>
      <c r="B19" s="60"/>
    </row>
    <row r="20" spans="1:2" ht="14.4" thickBot="1" x14ac:dyDescent="0.3">
      <c r="A20" s="6" t="s">
        <v>61</v>
      </c>
      <c r="B20" s="89">
        <v>0</v>
      </c>
    </row>
    <row r="21" spans="1:2" ht="17.399999999999999" thickBot="1" x14ac:dyDescent="0.3">
      <c r="A21" s="13"/>
      <c r="B21" s="4"/>
    </row>
    <row r="22" spans="1:2" ht="17.399999999999999" thickBot="1" x14ac:dyDescent="0.3">
      <c r="A22" s="6" t="s">
        <v>62</v>
      </c>
      <c r="B22" s="4"/>
    </row>
    <row r="23" spans="1:2" ht="17.399999999999999" thickBot="1" x14ac:dyDescent="0.3">
      <c r="A23" s="6"/>
      <c r="B23" s="62"/>
    </row>
    <row r="24" spans="1:2" ht="14.4" thickBot="1" x14ac:dyDescent="0.3">
      <c r="A24" s="6" t="s">
        <v>63</v>
      </c>
      <c r="B24" s="89">
        <v>0</v>
      </c>
    </row>
    <row r="25" spans="1:2" ht="17.399999999999999" thickBot="1" x14ac:dyDescent="0.3">
      <c r="A25" s="13"/>
      <c r="B25" s="4"/>
    </row>
    <row r="26" spans="1:2" ht="27" thickBot="1" x14ac:dyDescent="0.3">
      <c r="A26" s="6" t="s">
        <v>64</v>
      </c>
      <c r="B26" s="15"/>
    </row>
    <row r="27" spans="1:2" ht="14.4" thickBot="1" x14ac:dyDescent="0.3">
      <c r="A27" s="13" t="s">
        <v>142</v>
      </c>
      <c r="B27" s="92">
        <v>1048.4896786297477</v>
      </c>
    </row>
    <row r="28" spans="1:2" ht="14.4" thickBot="1" x14ac:dyDescent="0.3">
      <c r="A28" s="13" t="s">
        <v>143</v>
      </c>
      <c r="B28" s="92">
        <v>954.34431944470418</v>
      </c>
    </row>
    <row r="29" spans="1:2" ht="14.4" thickBot="1" x14ac:dyDescent="0.3">
      <c r="A29" s="13" t="s">
        <v>144</v>
      </c>
      <c r="B29" s="92">
        <v>593.56772260963862</v>
      </c>
    </row>
    <row r="30" spans="1:2" ht="14.4" thickBot="1" x14ac:dyDescent="0.3">
      <c r="A30" s="13" t="s">
        <v>145</v>
      </c>
      <c r="B30" s="92">
        <v>2711.8610386465984</v>
      </c>
    </row>
    <row r="31" spans="1:2" ht="14.4" thickBot="1" x14ac:dyDescent="0.3">
      <c r="A31" s="6" t="s">
        <v>65</v>
      </c>
      <c r="B31" s="88">
        <f>SUM(B27:B30)</f>
        <v>5308.2627593306888</v>
      </c>
    </row>
    <row r="32" spans="1:2" ht="17.399999999999999" thickBot="1" x14ac:dyDescent="0.3">
      <c r="A32" s="6"/>
      <c r="B32" s="4"/>
    </row>
    <row r="33" spans="1:2" ht="27" thickBot="1" x14ac:dyDescent="0.3">
      <c r="A33" s="6" t="s">
        <v>66</v>
      </c>
      <c r="B33" s="15"/>
    </row>
    <row r="34" spans="1:2" ht="14.4" thickBot="1" x14ac:dyDescent="0.3">
      <c r="A34" s="13" t="s">
        <v>124</v>
      </c>
      <c r="B34" s="90">
        <v>46.052289985452056</v>
      </c>
    </row>
    <row r="35" spans="1:2" ht="14.4" thickBot="1" x14ac:dyDescent="0.3">
      <c r="A35" s="13" t="s">
        <v>108</v>
      </c>
      <c r="B35" s="90">
        <v>43.325236778794547</v>
      </c>
    </row>
    <row r="36" spans="1:2" ht="14.4" thickBot="1" x14ac:dyDescent="0.3">
      <c r="A36" s="13" t="s">
        <v>146</v>
      </c>
      <c r="B36" s="90">
        <v>12.864324307123285</v>
      </c>
    </row>
    <row r="37" spans="1:2" ht="14.4" thickBot="1" x14ac:dyDescent="0.3">
      <c r="A37" s="13" t="s">
        <v>147</v>
      </c>
      <c r="B37" s="90">
        <v>3.0557098969315035</v>
      </c>
    </row>
    <row r="38" spans="1:2" ht="14.4" thickBot="1" x14ac:dyDescent="0.3">
      <c r="A38" s="6" t="s">
        <v>67</v>
      </c>
      <c r="B38" s="88">
        <f>SUM(B34:B37)</f>
        <v>105.29756096830138</v>
      </c>
    </row>
    <row r="39" spans="1:2" ht="17.399999999999999" thickBot="1" x14ac:dyDescent="0.3">
      <c r="A39" s="6"/>
      <c r="B39" s="96"/>
    </row>
    <row r="40" spans="1:2" ht="51" customHeight="1" x14ac:dyDescent="0.25">
      <c r="A40" s="119" t="s">
        <v>68</v>
      </c>
      <c r="B40" s="117"/>
    </row>
    <row r="41" spans="1:2" ht="15" customHeight="1" thickBot="1" x14ac:dyDescent="0.3">
      <c r="A41" s="120"/>
      <c r="B41" s="118"/>
    </row>
    <row r="42" spans="1:2" ht="17.399999999999999" thickBot="1" x14ac:dyDescent="0.3">
      <c r="A42" s="6" t="s">
        <v>69</v>
      </c>
      <c r="B42" s="4"/>
    </row>
    <row r="43" spans="1:2" ht="14.4" thickBot="1" x14ac:dyDescent="0.3">
      <c r="A43" s="13" t="s">
        <v>125</v>
      </c>
      <c r="B43" s="90">
        <v>170.99097120418924</v>
      </c>
    </row>
    <row r="44" spans="1:2" ht="14.4" thickBot="1" x14ac:dyDescent="0.3">
      <c r="A44" s="13" t="s">
        <v>148</v>
      </c>
      <c r="B44" s="90">
        <v>58.570013060342482</v>
      </c>
    </row>
    <row r="45" spans="1:2" ht="18" customHeight="1" thickBot="1" x14ac:dyDescent="0.3">
      <c r="A45" s="13" t="s">
        <v>149</v>
      </c>
      <c r="B45" s="90">
        <v>19.733416873410956</v>
      </c>
    </row>
    <row r="46" spans="1:2" ht="18" customHeight="1" thickBot="1" x14ac:dyDescent="0.3">
      <c r="A46" s="13" t="s">
        <v>126</v>
      </c>
      <c r="B46" s="90">
        <v>12.161136830767122</v>
      </c>
    </row>
    <row r="47" spans="1:2" ht="18" customHeight="1" thickBot="1" x14ac:dyDescent="0.3">
      <c r="A47" s="13" t="s">
        <v>150</v>
      </c>
      <c r="B47" s="90">
        <v>10.615911714821921</v>
      </c>
    </row>
    <row r="48" spans="1:2" ht="18" customHeight="1" thickBot="1" x14ac:dyDescent="0.3">
      <c r="A48" s="13" t="s">
        <v>151</v>
      </c>
      <c r="B48" s="90">
        <v>5.1406280339589046</v>
      </c>
    </row>
    <row r="49" spans="1:2" ht="14.4" thickBot="1" x14ac:dyDescent="0.3">
      <c r="A49" s="6" t="s">
        <v>70</v>
      </c>
      <c r="B49" s="91">
        <f>SUM(B43:B48)</f>
        <v>277.21207771749062</v>
      </c>
    </row>
    <row r="50" spans="1:2" ht="17.399999999999999" thickBot="1" x14ac:dyDescent="0.3">
      <c r="A50" s="6"/>
      <c r="B50" s="4"/>
    </row>
    <row r="51" spans="1:2" ht="20.100000000000001" customHeight="1" x14ac:dyDescent="0.25">
      <c r="A51" s="119" t="s">
        <v>71</v>
      </c>
      <c r="B51" s="117"/>
    </row>
    <row r="52" spans="1:2" ht="18.75" customHeight="1" thickBot="1" x14ac:dyDescent="0.3">
      <c r="A52" s="120"/>
      <c r="B52" s="118"/>
    </row>
    <row r="53" spans="1:2" ht="14.4" thickBot="1" x14ac:dyDescent="0.3">
      <c r="A53" s="13" t="s">
        <v>152</v>
      </c>
      <c r="B53" s="93">
        <v>613.03367319199401</v>
      </c>
    </row>
    <row r="54" spans="1:2" ht="14.4" thickBot="1" x14ac:dyDescent="0.3">
      <c r="A54" s="113" t="s">
        <v>154</v>
      </c>
      <c r="B54" s="93">
        <v>317.30493978954001</v>
      </c>
    </row>
    <row r="55" spans="1:2" ht="14.4" thickBot="1" x14ac:dyDescent="0.3">
      <c r="A55" s="13" t="s">
        <v>153</v>
      </c>
      <c r="B55" s="93">
        <v>299.6824554976609</v>
      </c>
    </row>
    <row r="56" spans="1:2" ht="14.4" thickBot="1" x14ac:dyDescent="0.3">
      <c r="A56" s="13" t="s">
        <v>145</v>
      </c>
      <c r="B56" s="93">
        <v>1352.5513435260877</v>
      </c>
    </row>
    <row r="57" spans="1:2" ht="14.4" thickBot="1" x14ac:dyDescent="0.3">
      <c r="A57" s="13"/>
      <c r="B57" s="90"/>
    </row>
    <row r="58" spans="1:2" ht="15" customHeight="1" thickBot="1" x14ac:dyDescent="0.3">
      <c r="A58" s="13"/>
      <c r="B58" s="90"/>
    </row>
    <row r="59" spans="1:2" ht="14.4" thickBot="1" x14ac:dyDescent="0.3">
      <c r="A59" s="13"/>
      <c r="B59" s="90"/>
    </row>
    <row r="60" spans="1:2" ht="14.4" thickBot="1" x14ac:dyDescent="0.3">
      <c r="A60" s="6" t="s">
        <v>72</v>
      </c>
      <c r="B60" s="88">
        <f>SUM(B53:B59)</f>
        <v>2582.5724120052828</v>
      </c>
    </row>
    <row r="61" spans="1:2" ht="17.399999999999999" thickBot="1" x14ac:dyDescent="0.3">
      <c r="A61" s="13"/>
      <c r="B61" s="4"/>
    </row>
    <row r="62" spans="1:2" ht="17.399999999999999" thickBot="1" x14ac:dyDescent="0.3">
      <c r="A62" s="6" t="s">
        <v>73</v>
      </c>
      <c r="B62" s="4"/>
    </row>
    <row r="63" spans="1:2" ht="14.4" thickBot="1" x14ac:dyDescent="0.3">
      <c r="A63" s="101" t="s">
        <v>127</v>
      </c>
      <c r="B63" s="90">
        <v>11.026271323760577</v>
      </c>
    </row>
    <row r="64" spans="1:2" ht="15.6" thickBot="1" x14ac:dyDescent="0.3">
      <c r="A64" s="10"/>
      <c r="B64" s="60"/>
    </row>
    <row r="65" spans="1:2" ht="14.4" thickBot="1" x14ac:dyDescent="0.3">
      <c r="A65" s="6" t="s">
        <v>74</v>
      </c>
      <c r="B65" s="88">
        <f>SUM(B63:B64)</f>
        <v>11.026271323760577</v>
      </c>
    </row>
    <row r="66" spans="1:2" ht="17.399999999999999" thickBot="1" x14ac:dyDescent="0.3">
      <c r="A66" s="6"/>
      <c r="B66" s="16"/>
    </row>
    <row r="67" spans="1:2" ht="14.4" thickBot="1" x14ac:dyDescent="0.3">
      <c r="A67" s="6" t="s">
        <v>75</v>
      </c>
      <c r="B67" s="88">
        <f>B10+B16+B20+B24+B31+B38+B49+B60+B63</f>
        <v>25160.340028713872</v>
      </c>
    </row>
    <row r="68" spans="1:2" ht="17.399999999999999" thickBot="1" x14ac:dyDescent="0.3">
      <c r="A68" s="6"/>
      <c r="B68" s="7"/>
    </row>
    <row r="69" spans="1:2" ht="14.4" thickBot="1" x14ac:dyDescent="0.3">
      <c r="A69" s="6" t="s">
        <v>76</v>
      </c>
      <c r="B69" s="5"/>
    </row>
    <row r="70" spans="1:2" ht="14.4" thickBot="1" x14ac:dyDescent="0.3">
      <c r="A70" s="13" t="s">
        <v>128</v>
      </c>
      <c r="B70" s="92">
        <v>1939.9680000000001</v>
      </c>
    </row>
    <row r="71" spans="1:2" ht="14.4" thickBot="1" x14ac:dyDescent="0.3">
      <c r="A71" s="13" t="s">
        <v>155</v>
      </c>
      <c r="B71" s="92">
        <v>1610.3489999999999</v>
      </c>
    </row>
    <row r="72" spans="1:2" ht="14.4" thickBot="1" x14ac:dyDescent="0.3">
      <c r="A72" s="13" t="s">
        <v>156</v>
      </c>
      <c r="B72" s="92">
        <v>1389.66</v>
      </c>
    </row>
    <row r="73" spans="1:2" ht="14.4" thickBot="1" x14ac:dyDescent="0.3">
      <c r="A73" s="13" t="s">
        <v>157</v>
      </c>
      <c r="B73" s="92">
        <v>1339.4235800000001</v>
      </c>
    </row>
    <row r="74" spans="1:2" ht="14.4" thickBot="1" x14ac:dyDescent="0.3">
      <c r="A74" s="13" t="s">
        <v>158</v>
      </c>
      <c r="B74" s="92">
        <v>1120.2042939999999</v>
      </c>
    </row>
    <row r="75" spans="1:2" ht="14.4" thickBot="1" x14ac:dyDescent="0.3">
      <c r="A75" s="13" t="s">
        <v>159</v>
      </c>
      <c r="B75" s="92">
        <v>3439.4289080000003</v>
      </c>
    </row>
    <row r="76" spans="1:2" ht="14.4" thickBot="1" x14ac:dyDescent="0.3">
      <c r="A76" s="6" t="s">
        <v>77</v>
      </c>
      <c r="B76" s="88">
        <f>SUM(B70:B75)</f>
        <v>10839.033782</v>
      </c>
    </row>
    <row r="77" spans="1:2" ht="17.399999999999999" thickBot="1" x14ac:dyDescent="0.3">
      <c r="A77" s="6"/>
      <c r="B77" s="7"/>
    </row>
    <row r="78" spans="1:2" ht="14.4" thickBot="1" x14ac:dyDescent="0.3">
      <c r="A78" s="6" t="s">
        <v>78</v>
      </c>
      <c r="B78" s="109">
        <v>25796.471391683197</v>
      </c>
    </row>
  </sheetData>
  <mergeCells count="4">
    <mergeCell ref="B51:B52"/>
    <mergeCell ref="A51:A52"/>
    <mergeCell ref="B40:B41"/>
    <mergeCell ref="A40:A4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33</vt:i4>
      </vt:variant>
      <vt:variant>
        <vt:lpstr>טווחים בעלי שם</vt:lpstr>
      </vt:variant>
      <vt:variant>
        <vt:i4>4</vt:i4>
      </vt:variant>
    </vt:vector>
  </HeadingPairs>
  <TitlesOfParts>
    <vt:vector size="37" baseType="lpstr">
      <vt:lpstr>נספח 1 - מצרפי</vt:lpstr>
      <vt:lpstr>קרן ט</vt:lpstr>
      <vt:lpstr>קרן י</vt:lpstr>
      <vt:lpstr>הכשרה כללי</vt:lpstr>
      <vt:lpstr>הכשרה אגח ממשלות</vt:lpstr>
      <vt:lpstr>הכשרה מניות</vt:lpstr>
      <vt:lpstr>כספי שקלי</vt:lpstr>
      <vt:lpstr>הכשרה לבני 50 ומטה</vt:lpstr>
      <vt:lpstr>הכשרה לבני 50-60</vt:lpstr>
      <vt:lpstr>הכשרה לבני 60 ומעלה</vt:lpstr>
      <vt:lpstr>הכשרה מקבלי קצבה</vt:lpstr>
      <vt:lpstr>הכשרה אשראי ואג"ח</vt:lpstr>
      <vt:lpstr>הכשרה אשראי ואג"ח עד 25%</vt:lpstr>
      <vt:lpstr>הכשרה עוקב מדדים גמיש</vt:lpstr>
      <vt:lpstr>הכשרה משולב סחיר</vt:lpstr>
      <vt:lpstr>אלשטולר כללי</vt:lpstr>
      <vt:lpstr>אלשטושלר מניות</vt:lpstr>
      <vt:lpstr>אלטשולר אג"ח</vt:lpstr>
      <vt:lpstr>ילין כללי</vt:lpstr>
      <vt:lpstr>ילין מניות</vt:lpstr>
      <vt:lpstr>ילין אג"ח</vt:lpstr>
      <vt:lpstr>מיטב כללי</vt:lpstr>
      <vt:lpstr>מיטב מניות</vt:lpstr>
      <vt:lpstr>מיטב אג"ח</vt:lpstr>
      <vt:lpstr>הכשרה עוקב מדד SP500</vt:lpstr>
      <vt:lpstr>מור כללי</vt:lpstr>
      <vt:lpstr>מור מניות</vt:lpstr>
      <vt:lpstr>מור אג"ח</vt:lpstr>
      <vt:lpstr>אנליסט כללי</vt:lpstr>
      <vt:lpstr>אנליסט מניות</vt:lpstr>
      <vt:lpstr>אנליסט אג"ח</vt:lpstr>
      <vt:lpstr>נספח 2</vt:lpstr>
      <vt:lpstr>נספח 3</vt:lpstr>
      <vt:lpstr>'נספח 1 - מצרפי'!WPrint_Area_W</vt:lpstr>
      <vt:lpstr>'נספח 2'!WPrint_Area_W</vt:lpstr>
      <vt:lpstr>'נספח 3'!WPrint_Area_W</vt:lpstr>
      <vt:lpstr>'קרן ט'!WPrint_Area_W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יוסופוב</dc:creator>
  <cp:lastModifiedBy>אילנה יוסופוב</cp:lastModifiedBy>
  <cp:lastPrinted>2026-05-14T13:50:08Z</cp:lastPrinted>
  <dcterms:created xsi:type="dcterms:W3CDTF">2024-05-23T10:46:30Z</dcterms:created>
  <dcterms:modified xsi:type="dcterms:W3CDTF">2026-05-17T08:39:21Z</dcterms:modified>
</cp:coreProperties>
</file>