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2330"/>
  </bookViews>
  <sheets>
    <sheet name="דוח חודשי 31.08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C522" i="1"/>
  <c r="A502" i="1"/>
  <c r="CK501" i="1"/>
  <c r="CJ501" i="1"/>
  <c r="CI501" i="1"/>
  <c r="CH501" i="1"/>
  <c r="CG501" i="1"/>
  <c r="D500" i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I486" i="1"/>
  <c r="CG486" i="1"/>
  <c r="CE486" i="1"/>
  <c r="CC486" i="1"/>
  <c r="CA486" i="1"/>
  <c r="BY486" i="1"/>
  <c r="BW486" i="1"/>
  <c r="BU486" i="1"/>
  <c r="BS486" i="1"/>
  <c r="BQ486" i="1"/>
  <c r="BO486" i="1"/>
  <c r="BM486" i="1"/>
  <c r="BK486" i="1"/>
  <c r="BI486" i="1"/>
  <c r="BG486" i="1"/>
  <c r="BE486" i="1"/>
  <c r="BC486" i="1"/>
  <c r="BA486" i="1"/>
  <c r="AY486" i="1"/>
  <c r="AW486" i="1"/>
  <c r="AU486" i="1"/>
  <c r="AS486" i="1"/>
  <c r="AQ486" i="1"/>
  <c r="AO486" i="1"/>
  <c r="AM486" i="1"/>
  <c r="AK486" i="1"/>
  <c r="AI486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J486" i="1" s="1"/>
  <c r="J484" i="1"/>
  <c r="J483" i="1"/>
  <c r="CK482" i="1"/>
  <c r="CJ482" i="1"/>
  <c r="CI482" i="1"/>
  <c r="CI478" i="1" s="1"/>
  <c r="CH482" i="1"/>
  <c r="CG482" i="1"/>
  <c r="CF482" i="1"/>
  <c r="CE482" i="1"/>
  <c r="CE478" i="1" s="1"/>
  <c r="CD482" i="1"/>
  <c r="CC482" i="1"/>
  <c r="CB482" i="1"/>
  <c r="CA482" i="1"/>
  <c r="CA478" i="1" s="1"/>
  <c r="BZ482" i="1"/>
  <c r="BY482" i="1"/>
  <c r="BX482" i="1"/>
  <c r="BW482" i="1"/>
  <c r="BW478" i="1" s="1"/>
  <c r="BV482" i="1"/>
  <c r="BU482" i="1"/>
  <c r="BT482" i="1"/>
  <c r="BS482" i="1"/>
  <c r="BS478" i="1" s="1"/>
  <c r="BR482" i="1"/>
  <c r="BQ482" i="1"/>
  <c r="BP482" i="1"/>
  <c r="BO482" i="1"/>
  <c r="BO478" i="1" s="1"/>
  <c r="BN482" i="1"/>
  <c r="BM482" i="1"/>
  <c r="BL482" i="1"/>
  <c r="BK482" i="1"/>
  <c r="BK478" i="1" s="1"/>
  <c r="BJ482" i="1"/>
  <c r="BI482" i="1"/>
  <c r="BH482" i="1"/>
  <c r="BG482" i="1"/>
  <c r="BG478" i="1" s="1"/>
  <c r="BF482" i="1"/>
  <c r="BE482" i="1"/>
  <c r="BD482" i="1"/>
  <c r="BC482" i="1"/>
  <c r="BC478" i="1" s="1"/>
  <c r="BB482" i="1"/>
  <c r="BA482" i="1"/>
  <c r="AZ482" i="1"/>
  <c r="AY482" i="1"/>
  <c r="AY478" i="1" s="1"/>
  <c r="AX482" i="1"/>
  <c r="AW482" i="1"/>
  <c r="AV482" i="1"/>
  <c r="AU482" i="1"/>
  <c r="AU478" i="1" s="1"/>
  <c r="AT482" i="1"/>
  <c r="AS482" i="1"/>
  <c r="AR482" i="1"/>
  <c r="AQ482" i="1"/>
  <c r="AQ478" i="1" s="1"/>
  <c r="AP482" i="1"/>
  <c r="AO482" i="1"/>
  <c r="AN482" i="1"/>
  <c r="AM482" i="1"/>
  <c r="AM478" i="1" s="1"/>
  <c r="AL482" i="1"/>
  <c r="AK482" i="1"/>
  <c r="AJ482" i="1"/>
  <c r="AI482" i="1"/>
  <c r="AI478" i="1" s="1"/>
  <c r="AH482" i="1"/>
  <c r="AG482" i="1"/>
  <c r="AF482" i="1"/>
  <c r="AE482" i="1"/>
  <c r="AE478" i="1" s="1"/>
  <c r="AD482" i="1"/>
  <c r="AC482" i="1"/>
  <c r="AB482" i="1"/>
  <c r="AA482" i="1"/>
  <c r="AA478" i="1" s="1"/>
  <c r="Z482" i="1"/>
  <c r="Y482" i="1"/>
  <c r="X482" i="1"/>
  <c r="W482" i="1"/>
  <c r="W478" i="1" s="1"/>
  <c r="V482" i="1"/>
  <c r="U482" i="1"/>
  <c r="T482" i="1"/>
  <c r="S482" i="1"/>
  <c r="S478" i="1" s="1"/>
  <c r="R482" i="1"/>
  <c r="Q482" i="1"/>
  <c r="P482" i="1"/>
  <c r="O482" i="1"/>
  <c r="O478" i="1" s="1"/>
  <c r="N482" i="1"/>
  <c r="M482" i="1"/>
  <c r="L482" i="1"/>
  <c r="K482" i="1"/>
  <c r="J481" i="1"/>
  <c r="J480" i="1"/>
  <c r="CK479" i="1"/>
  <c r="CJ479" i="1"/>
  <c r="CJ478" i="1" s="1"/>
  <c r="CI479" i="1"/>
  <c r="CH479" i="1"/>
  <c r="CH478" i="1" s="1"/>
  <c r="CG479" i="1"/>
  <c r="CF479" i="1"/>
  <c r="CF478" i="1" s="1"/>
  <c r="CE479" i="1"/>
  <c r="CD479" i="1"/>
  <c r="CD478" i="1" s="1"/>
  <c r="CC479" i="1"/>
  <c r="CB479" i="1"/>
  <c r="CB478" i="1" s="1"/>
  <c r="CA479" i="1"/>
  <c r="BZ479" i="1"/>
  <c r="BZ478" i="1" s="1"/>
  <c r="BY479" i="1"/>
  <c r="BX479" i="1"/>
  <c r="BX478" i="1" s="1"/>
  <c r="BW479" i="1"/>
  <c r="BV479" i="1"/>
  <c r="BV478" i="1" s="1"/>
  <c r="BU479" i="1"/>
  <c r="BT479" i="1"/>
  <c r="BT478" i="1" s="1"/>
  <c r="BS479" i="1"/>
  <c r="BR479" i="1"/>
  <c r="BR478" i="1" s="1"/>
  <c r="BQ479" i="1"/>
  <c r="BP479" i="1"/>
  <c r="BP478" i="1" s="1"/>
  <c r="BO479" i="1"/>
  <c r="BN479" i="1"/>
  <c r="BN478" i="1" s="1"/>
  <c r="BM479" i="1"/>
  <c r="BL479" i="1"/>
  <c r="BL478" i="1" s="1"/>
  <c r="BK479" i="1"/>
  <c r="BJ479" i="1"/>
  <c r="BJ478" i="1" s="1"/>
  <c r="BI479" i="1"/>
  <c r="BH479" i="1"/>
  <c r="BH478" i="1" s="1"/>
  <c r="BG479" i="1"/>
  <c r="BF479" i="1"/>
  <c r="BF478" i="1" s="1"/>
  <c r="BE479" i="1"/>
  <c r="BD479" i="1"/>
  <c r="BD478" i="1" s="1"/>
  <c r="BC479" i="1"/>
  <c r="BB479" i="1"/>
  <c r="BB478" i="1" s="1"/>
  <c r="BA479" i="1"/>
  <c r="AZ479" i="1"/>
  <c r="AZ478" i="1" s="1"/>
  <c r="AY479" i="1"/>
  <c r="AX479" i="1"/>
  <c r="AX478" i="1" s="1"/>
  <c r="AW479" i="1"/>
  <c r="AV479" i="1"/>
  <c r="AV478" i="1" s="1"/>
  <c r="AU479" i="1"/>
  <c r="AT479" i="1"/>
  <c r="AT478" i="1" s="1"/>
  <c r="AS479" i="1"/>
  <c r="AR479" i="1"/>
  <c r="AR478" i="1" s="1"/>
  <c r="AQ479" i="1"/>
  <c r="AP479" i="1"/>
  <c r="AP478" i="1" s="1"/>
  <c r="AO479" i="1"/>
  <c r="AN479" i="1"/>
  <c r="AN478" i="1" s="1"/>
  <c r="AM479" i="1"/>
  <c r="AL479" i="1"/>
  <c r="AL478" i="1" s="1"/>
  <c r="AK479" i="1"/>
  <c r="AJ479" i="1"/>
  <c r="AJ478" i="1" s="1"/>
  <c r="AI479" i="1"/>
  <c r="AH479" i="1"/>
  <c r="AH478" i="1" s="1"/>
  <c r="AG479" i="1"/>
  <c r="AF479" i="1"/>
  <c r="AF478" i="1" s="1"/>
  <c r="AE479" i="1"/>
  <c r="AD479" i="1"/>
  <c r="AD478" i="1" s="1"/>
  <c r="AC479" i="1"/>
  <c r="AB479" i="1"/>
  <c r="AB478" i="1" s="1"/>
  <c r="AA479" i="1"/>
  <c r="Z479" i="1"/>
  <c r="Z478" i="1" s="1"/>
  <c r="Y479" i="1"/>
  <c r="X479" i="1"/>
  <c r="X478" i="1" s="1"/>
  <c r="W479" i="1"/>
  <c r="V479" i="1"/>
  <c r="V478" i="1" s="1"/>
  <c r="U479" i="1"/>
  <c r="T479" i="1"/>
  <c r="T478" i="1" s="1"/>
  <c r="S479" i="1"/>
  <c r="R479" i="1"/>
  <c r="R478" i="1" s="1"/>
  <c r="Q479" i="1"/>
  <c r="P479" i="1"/>
  <c r="P478" i="1" s="1"/>
  <c r="O479" i="1"/>
  <c r="N479" i="1"/>
  <c r="N478" i="1" s="1"/>
  <c r="M479" i="1"/>
  <c r="L479" i="1"/>
  <c r="L478" i="1" s="1"/>
  <c r="K479" i="1"/>
  <c r="J479" i="1"/>
  <c r="CK478" i="1"/>
  <c r="CK470" i="1" s="1"/>
  <c r="CG478" i="1"/>
  <c r="CG470" i="1" s="1"/>
  <c r="CC478" i="1"/>
  <c r="CC470" i="1" s="1"/>
  <c r="BY478" i="1"/>
  <c r="BY470" i="1" s="1"/>
  <c r="BU478" i="1"/>
  <c r="BU470" i="1" s="1"/>
  <c r="BQ478" i="1"/>
  <c r="BQ470" i="1" s="1"/>
  <c r="BM478" i="1"/>
  <c r="BM470" i="1" s="1"/>
  <c r="BI478" i="1"/>
  <c r="BI470" i="1" s="1"/>
  <c r="BE478" i="1"/>
  <c r="BE470" i="1" s="1"/>
  <c r="BA478" i="1"/>
  <c r="BA470" i="1" s="1"/>
  <c r="AW478" i="1"/>
  <c r="AW470" i="1" s="1"/>
  <c r="AS478" i="1"/>
  <c r="AS470" i="1" s="1"/>
  <c r="AO478" i="1"/>
  <c r="AO470" i="1" s="1"/>
  <c r="AK478" i="1"/>
  <c r="AK470" i="1" s="1"/>
  <c r="AG478" i="1"/>
  <c r="AG470" i="1" s="1"/>
  <c r="AC478" i="1"/>
  <c r="AC470" i="1" s="1"/>
  <c r="Y478" i="1"/>
  <c r="Y470" i="1" s="1"/>
  <c r="U478" i="1"/>
  <c r="U470" i="1" s="1"/>
  <c r="Q478" i="1"/>
  <c r="Q470" i="1" s="1"/>
  <c r="M478" i="1"/>
  <c r="M470" i="1" s="1"/>
  <c r="J477" i="1"/>
  <c r="J476" i="1"/>
  <c r="CK475" i="1"/>
  <c r="CJ475" i="1"/>
  <c r="CJ471" i="1" s="1"/>
  <c r="CJ470" i="1" s="1"/>
  <c r="CI475" i="1"/>
  <c r="CH475" i="1"/>
  <c r="CH471" i="1" s="1"/>
  <c r="CH470" i="1" s="1"/>
  <c r="CG475" i="1"/>
  <c r="CF475" i="1"/>
  <c r="CF471" i="1" s="1"/>
  <c r="CF470" i="1" s="1"/>
  <c r="CE475" i="1"/>
  <c r="CD475" i="1"/>
  <c r="CC475" i="1"/>
  <c r="CB475" i="1"/>
  <c r="CB471" i="1" s="1"/>
  <c r="CB470" i="1" s="1"/>
  <c r="CA475" i="1"/>
  <c r="BZ475" i="1"/>
  <c r="BZ471" i="1" s="1"/>
  <c r="BZ470" i="1" s="1"/>
  <c r="BY475" i="1"/>
  <c r="BX475" i="1"/>
  <c r="BX471" i="1" s="1"/>
  <c r="BX470" i="1" s="1"/>
  <c r="BW475" i="1"/>
  <c r="BV475" i="1"/>
  <c r="BU475" i="1"/>
  <c r="BT475" i="1"/>
  <c r="BT471" i="1" s="1"/>
  <c r="BT470" i="1" s="1"/>
  <c r="BS475" i="1"/>
  <c r="BR475" i="1"/>
  <c r="BR471" i="1" s="1"/>
  <c r="BR470" i="1" s="1"/>
  <c r="BQ475" i="1"/>
  <c r="BP475" i="1"/>
  <c r="BP471" i="1" s="1"/>
  <c r="BP470" i="1" s="1"/>
  <c r="BO475" i="1"/>
  <c r="BN475" i="1"/>
  <c r="BM475" i="1"/>
  <c r="BL475" i="1"/>
  <c r="BL471" i="1" s="1"/>
  <c r="BL470" i="1" s="1"/>
  <c r="BK475" i="1"/>
  <c r="BJ475" i="1"/>
  <c r="BJ471" i="1" s="1"/>
  <c r="BJ470" i="1" s="1"/>
  <c r="BI475" i="1"/>
  <c r="BH475" i="1"/>
  <c r="BH471" i="1" s="1"/>
  <c r="BH470" i="1" s="1"/>
  <c r="BG475" i="1"/>
  <c r="BF475" i="1"/>
  <c r="BE475" i="1"/>
  <c r="BD475" i="1"/>
  <c r="BD471" i="1" s="1"/>
  <c r="BD470" i="1" s="1"/>
  <c r="BC475" i="1"/>
  <c r="BB475" i="1"/>
  <c r="BB471" i="1" s="1"/>
  <c r="BB470" i="1" s="1"/>
  <c r="BA475" i="1"/>
  <c r="AZ475" i="1"/>
  <c r="AZ471" i="1" s="1"/>
  <c r="AZ470" i="1" s="1"/>
  <c r="AY475" i="1"/>
  <c r="AX475" i="1"/>
  <c r="AW475" i="1"/>
  <c r="AV475" i="1"/>
  <c r="AV471" i="1" s="1"/>
  <c r="AV470" i="1" s="1"/>
  <c r="AU475" i="1"/>
  <c r="AT475" i="1"/>
  <c r="AT471" i="1" s="1"/>
  <c r="AT470" i="1" s="1"/>
  <c r="AS475" i="1"/>
  <c r="AR475" i="1"/>
  <c r="AR471" i="1" s="1"/>
  <c r="AR470" i="1" s="1"/>
  <c r="AQ475" i="1"/>
  <c r="AP475" i="1"/>
  <c r="AO475" i="1"/>
  <c r="AN475" i="1"/>
  <c r="AN471" i="1" s="1"/>
  <c r="AN470" i="1" s="1"/>
  <c r="AM475" i="1"/>
  <c r="AL475" i="1"/>
  <c r="AL471" i="1" s="1"/>
  <c r="AL470" i="1" s="1"/>
  <c r="AK475" i="1"/>
  <c r="AJ475" i="1"/>
  <c r="AJ471" i="1" s="1"/>
  <c r="AJ470" i="1" s="1"/>
  <c r="AI475" i="1"/>
  <c r="AH475" i="1"/>
  <c r="AG475" i="1"/>
  <c r="AF475" i="1"/>
  <c r="AF471" i="1" s="1"/>
  <c r="AF470" i="1" s="1"/>
  <c r="AE475" i="1"/>
  <c r="AD475" i="1"/>
  <c r="AD471" i="1" s="1"/>
  <c r="AD470" i="1" s="1"/>
  <c r="AC475" i="1"/>
  <c r="AB475" i="1"/>
  <c r="AB471" i="1" s="1"/>
  <c r="AB470" i="1" s="1"/>
  <c r="AA475" i="1"/>
  <c r="Z475" i="1"/>
  <c r="Y475" i="1"/>
  <c r="X475" i="1"/>
  <c r="X471" i="1" s="1"/>
  <c r="X470" i="1" s="1"/>
  <c r="W475" i="1"/>
  <c r="V475" i="1"/>
  <c r="V471" i="1" s="1"/>
  <c r="V470" i="1" s="1"/>
  <c r="U475" i="1"/>
  <c r="T475" i="1"/>
  <c r="T471" i="1" s="1"/>
  <c r="T470" i="1" s="1"/>
  <c r="S475" i="1"/>
  <c r="R475" i="1"/>
  <c r="Q475" i="1"/>
  <c r="P475" i="1"/>
  <c r="P471" i="1" s="1"/>
  <c r="P470" i="1" s="1"/>
  <c r="O475" i="1"/>
  <c r="N475" i="1"/>
  <c r="N471" i="1" s="1"/>
  <c r="N470" i="1" s="1"/>
  <c r="M475" i="1"/>
  <c r="L475" i="1"/>
  <c r="L471" i="1" s="1"/>
  <c r="L470" i="1" s="1"/>
  <c r="K475" i="1"/>
  <c r="J475" i="1"/>
  <c r="J474" i="1"/>
  <c r="J473" i="1"/>
  <c r="CK472" i="1"/>
  <c r="CK471" i="1" s="1"/>
  <c r="CJ472" i="1"/>
  <c r="CI472" i="1"/>
  <c r="CI471" i="1" s="1"/>
  <c r="CH472" i="1"/>
  <c r="CG472" i="1"/>
  <c r="CG471" i="1" s="1"/>
  <c r="CF472" i="1"/>
  <c r="CE472" i="1"/>
  <c r="CE471" i="1" s="1"/>
  <c r="CD472" i="1"/>
  <c r="CC472" i="1"/>
  <c r="CC471" i="1" s="1"/>
  <c r="CB472" i="1"/>
  <c r="CA472" i="1"/>
  <c r="CA471" i="1" s="1"/>
  <c r="BZ472" i="1"/>
  <c r="BY472" i="1"/>
  <c r="BY471" i="1" s="1"/>
  <c r="BX472" i="1"/>
  <c r="BW472" i="1"/>
  <c r="BW471" i="1" s="1"/>
  <c r="BV472" i="1"/>
  <c r="BU472" i="1"/>
  <c r="BU471" i="1" s="1"/>
  <c r="BT472" i="1"/>
  <c r="BS472" i="1"/>
  <c r="BS471" i="1" s="1"/>
  <c r="BR472" i="1"/>
  <c r="BQ472" i="1"/>
  <c r="BQ471" i="1" s="1"/>
  <c r="BP472" i="1"/>
  <c r="BO472" i="1"/>
  <c r="BO471" i="1" s="1"/>
  <c r="BN472" i="1"/>
  <c r="BM472" i="1"/>
  <c r="BM471" i="1" s="1"/>
  <c r="BL472" i="1"/>
  <c r="BK472" i="1"/>
  <c r="BK471" i="1" s="1"/>
  <c r="BJ472" i="1"/>
  <c r="BI472" i="1"/>
  <c r="BI471" i="1" s="1"/>
  <c r="BH472" i="1"/>
  <c r="BG472" i="1"/>
  <c r="BG471" i="1" s="1"/>
  <c r="BF472" i="1"/>
  <c r="BE472" i="1"/>
  <c r="BE471" i="1" s="1"/>
  <c r="BD472" i="1"/>
  <c r="BC472" i="1"/>
  <c r="BC471" i="1" s="1"/>
  <c r="BB472" i="1"/>
  <c r="BA472" i="1"/>
  <c r="BA471" i="1" s="1"/>
  <c r="AZ472" i="1"/>
  <c r="AY472" i="1"/>
  <c r="AY471" i="1" s="1"/>
  <c r="AX472" i="1"/>
  <c r="AW472" i="1"/>
  <c r="AW471" i="1" s="1"/>
  <c r="AV472" i="1"/>
  <c r="AU472" i="1"/>
  <c r="AU471" i="1" s="1"/>
  <c r="AT472" i="1"/>
  <c r="AS472" i="1"/>
  <c r="AS471" i="1" s="1"/>
  <c r="AR472" i="1"/>
  <c r="AQ472" i="1"/>
  <c r="AQ471" i="1" s="1"/>
  <c r="AP472" i="1"/>
  <c r="AO472" i="1"/>
  <c r="AO471" i="1" s="1"/>
  <c r="AN472" i="1"/>
  <c r="AM472" i="1"/>
  <c r="AM471" i="1" s="1"/>
  <c r="AL472" i="1"/>
  <c r="AK472" i="1"/>
  <c r="AK471" i="1" s="1"/>
  <c r="AJ472" i="1"/>
  <c r="AI472" i="1"/>
  <c r="AI471" i="1" s="1"/>
  <c r="AH472" i="1"/>
  <c r="AG472" i="1"/>
  <c r="AG471" i="1" s="1"/>
  <c r="AF472" i="1"/>
  <c r="AE472" i="1"/>
  <c r="AE471" i="1" s="1"/>
  <c r="AD472" i="1"/>
  <c r="AC472" i="1"/>
  <c r="AC471" i="1" s="1"/>
  <c r="AB472" i="1"/>
  <c r="AA472" i="1"/>
  <c r="AA471" i="1" s="1"/>
  <c r="Z472" i="1"/>
  <c r="Y472" i="1"/>
  <c r="Y471" i="1" s="1"/>
  <c r="X472" i="1"/>
  <c r="W472" i="1"/>
  <c r="W471" i="1" s="1"/>
  <c r="V472" i="1"/>
  <c r="U472" i="1"/>
  <c r="U471" i="1" s="1"/>
  <c r="T472" i="1"/>
  <c r="S472" i="1"/>
  <c r="S471" i="1" s="1"/>
  <c r="R472" i="1"/>
  <c r="Q472" i="1"/>
  <c r="Q471" i="1" s="1"/>
  <c r="P472" i="1"/>
  <c r="O472" i="1"/>
  <c r="O471" i="1" s="1"/>
  <c r="N472" i="1"/>
  <c r="M472" i="1"/>
  <c r="M471" i="1" s="1"/>
  <c r="L472" i="1"/>
  <c r="K472" i="1"/>
  <c r="CD471" i="1"/>
  <c r="CD470" i="1" s="1"/>
  <c r="BV471" i="1"/>
  <c r="BV470" i="1" s="1"/>
  <c r="BN471" i="1"/>
  <c r="BN470" i="1" s="1"/>
  <c r="BF471" i="1"/>
  <c r="BF470" i="1" s="1"/>
  <c r="AX471" i="1"/>
  <c r="AX470" i="1" s="1"/>
  <c r="AP471" i="1"/>
  <c r="AP470" i="1" s="1"/>
  <c r="AH471" i="1"/>
  <c r="AH470" i="1" s="1"/>
  <c r="Z471" i="1"/>
  <c r="Z470" i="1" s="1"/>
  <c r="R471" i="1"/>
  <c r="R470" i="1" s="1"/>
  <c r="CI470" i="1"/>
  <c r="CE470" i="1"/>
  <c r="CA470" i="1"/>
  <c r="BW470" i="1"/>
  <c r="BS470" i="1"/>
  <c r="BO470" i="1"/>
  <c r="BK470" i="1"/>
  <c r="BG470" i="1"/>
  <c r="BC470" i="1"/>
  <c r="AY470" i="1"/>
  <c r="AU470" i="1"/>
  <c r="AQ470" i="1"/>
  <c r="AM470" i="1"/>
  <c r="AI470" i="1"/>
  <c r="AE470" i="1"/>
  <c r="AA470" i="1"/>
  <c r="W470" i="1"/>
  <c r="S470" i="1"/>
  <c r="O470" i="1"/>
  <c r="J469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J466" i="1"/>
  <c r="J465" i="1"/>
  <c r="CK464" i="1"/>
  <c r="CK463" i="1" s="1"/>
  <c r="CJ464" i="1"/>
  <c r="CI464" i="1"/>
  <c r="CI463" i="1" s="1"/>
  <c r="CH464" i="1"/>
  <c r="CG464" i="1"/>
  <c r="CG463" i="1" s="1"/>
  <c r="CF464" i="1"/>
  <c r="CE464" i="1"/>
  <c r="CE463" i="1" s="1"/>
  <c r="CD464" i="1"/>
  <c r="CC464" i="1"/>
  <c r="CC463" i="1" s="1"/>
  <c r="CB464" i="1"/>
  <c r="CA464" i="1"/>
  <c r="CA463" i="1" s="1"/>
  <c r="BZ464" i="1"/>
  <c r="BY464" i="1"/>
  <c r="BY463" i="1" s="1"/>
  <c r="BX464" i="1"/>
  <c r="BW464" i="1"/>
  <c r="BW463" i="1" s="1"/>
  <c r="BV464" i="1"/>
  <c r="BU464" i="1"/>
  <c r="BU463" i="1" s="1"/>
  <c r="BT464" i="1"/>
  <c r="BS464" i="1"/>
  <c r="BS463" i="1" s="1"/>
  <c r="BR464" i="1"/>
  <c r="BQ464" i="1"/>
  <c r="BQ463" i="1" s="1"/>
  <c r="BP464" i="1"/>
  <c r="BO464" i="1"/>
  <c r="BO463" i="1" s="1"/>
  <c r="BN464" i="1"/>
  <c r="BM464" i="1"/>
  <c r="BM463" i="1" s="1"/>
  <c r="BL464" i="1"/>
  <c r="BK464" i="1"/>
  <c r="BK463" i="1" s="1"/>
  <c r="BJ464" i="1"/>
  <c r="BI464" i="1"/>
  <c r="BI463" i="1" s="1"/>
  <c r="BH464" i="1"/>
  <c r="BG464" i="1"/>
  <c r="BG463" i="1" s="1"/>
  <c r="BF464" i="1"/>
  <c r="BE464" i="1"/>
  <c r="BE463" i="1" s="1"/>
  <c r="BD464" i="1"/>
  <c r="BC464" i="1"/>
  <c r="BC463" i="1" s="1"/>
  <c r="BB464" i="1"/>
  <c r="BA464" i="1"/>
  <c r="BA463" i="1" s="1"/>
  <c r="AZ464" i="1"/>
  <c r="AY464" i="1"/>
  <c r="AY463" i="1" s="1"/>
  <c r="AX464" i="1"/>
  <c r="AW464" i="1"/>
  <c r="AW463" i="1" s="1"/>
  <c r="AV464" i="1"/>
  <c r="AU464" i="1"/>
  <c r="AU463" i="1" s="1"/>
  <c r="AT464" i="1"/>
  <c r="AS464" i="1"/>
  <c r="AS463" i="1" s="1"/>
  <c r="AR464" i="1"/>
  <c r="AQ464" i="1"/>
  <c r="AQ463" i="1" s="1"/>
  <c r="AP464" i="1"/>
  <c r="AO464" i="1"/>
  <c r="AO463" i="1" s="1"/>
  <c r="AN464" i="1"/>
  <c r="AM464" i="1"/>
  <c r="AM463" i="1" s="1"/>
  <c r="AL464" i="1"/>
  <c r="AK464" i="1"/>
  <c r="AK463" i="1" s="1"/>
  <c r="AJ464" i="1"/>
  <c r="AI464" i="1"/>
  <c r="AI463" i="1" s="1"/>
  <c r="AH464" i="1"/>
  <c r="AG464" i="1"/>
  <c r="AG463" i="1" s="1"/>
  <c r="AF464" i="1"/>
  <c r="AE464" i="1"/>
  <c r="AE463" i="1" s="1"/>
  <c r="AD464" i="1"/>
  <c r="AC464" i="1"/>
  <c r="AC463" i="1" s="1"/>
  <c r="AB464" i="1"/>
  <c r="AA464" i="1"/>
  <c r="AA463" i="1" s="1"/>
  <c r="Z464" i="1"/>
  <c r="Y464" i="1"/>
  <c r="Y463" i="1" s="1"/>
  <c r="X464" i="1"/>
  <c r="W464" i="1"/>
  <c r="W463" i="1" s="1"/>
  <c r="V464" i="1"/>
  <c r="U464" i="1"/>
  <c r="U463" i="1" s="1"/>
  <c r="T464" i="1"/>
  <c r="S464" i="1"/>
  <c r="S463" i="1" s="1"/>
  <c r="R464" i="1"/>
  <c r="Q464" i="1"/>
  <c r="Q463" i="1" s="1"/>
  <c r="P464" i="1"/>
  <c r="O464" i="1"/>
  <c r="O463" i="1" s="1"/>
  <c r="N464" i="1"/>
  <c r="M464" i="1"/>
  <c r="M463" i="1" s="1"/>
  <c r="L464" i="1"/>
  <c r="K464" i="1"/>
  <c r="CJ463" i="1"/>
  <c r="CJ455" i="1" s="1"/>
  <c r="CJ454" i="1" s="1"/>
  <c r="CH463" i="1"/>
  <c r="CF463" i="1"/>
  <c r="CF455" i="1" s="1"/>
  <c r="CF454" i="1" s="1"/>
  <c r="CD463" i="1"/>
  <c r="CB463" i="1"/>
  <c r="CB455" i="1" s="1"/>
  <c r="CB454" i="1" s="1"/>
  <c r="BZ463" i="1"/>
  <c r="BX463" i="1"/>
  <c r="BX455" i="1" s="1"/>
  <c r="BX454" i="1" s="1"/>
  <c r="BV463" i="1"/>
  <c r="BT463" i="1"/>
  <c r="BT455" i="1" s="1"/>
  <c r="BT454" i="1" s="1"/>
  <c r="BR463" i="1"/>
  <c r="BP463" i="1"/>
  <c r="BP455" i="1" s="1"/>
  <c r="BP454" i="1" s="1"/>
  <c r="BN463" i="1"/>
  <c r="BL463" i="1"/>
  <c r="BL455" i="1" s="1"/>
  <c r="BL454" i="1" s="1"/>
  <c r="BJ463" i="1"/>
  <c r="BH463" i="1"/>
  <c r="BH455" i="1" s="1"/>
  <c r="BH454" i="1" s="1"/>
  <c r="BF463" i="1"/>
  <c r="BD463" i="1"/>
  <c r="BD455" i="1" s="1"/>
  <c r="BD454" i="1" s="1"/>
  <c r="BB463" i="1"/>
  <c r="AZ463" i="1"/>
  <c r="AZ455" i="1" s="1"/>
  <c r="AZ454" i="1" s="1"/>
  <c r="AX463" i="1"/>
  <c r="AV463" i="1"/>
  <c r="AV455" i="1" s="1"/>
  <c r="AV454" i="1" s="1"/>
  <c r="AT463" i="1"/>
  <c r="AR463" i="1"/>
  <c r="AR455" i="1" s="1"/>
  <c r="AR454" i="1" s="1"/>
  <c r="AP463" i="1"/>
  <c r="AN463" i="1"/>
  <c r="AN455" i="1" s="1"/>
  <c r="AN454" i="1" s="1"/>
  <c r="AL463" i="1"/>
  <c r="AJ463" i="1"/>
  <c r="AJ455" i="1" s="1"/>
  <c r="AJ454" i="1" s="1"/>
  <c r="AH463" i="1"/>
  <c r="AF463" i="1"/>
  <c r="AF455" i="1" s="1"/>
  <c r="AF454" i="1" s="1"/>
  <c r="AD463" i="1"/>
  <c r="AB463" i="1"/>
  <c r="AB455" i="1" s="1"/>
  <c r="AB454" i="1" s="1"/>
  <c r="Z463" i="1"/>
  <c r="X463" i="1"/>
  <c r="X455" i="1" s="1"/>
  <c r="X454" i="1" s="1"/>
  <c r="V463" i="1"/>
  <c r="T463" i="1"/>
  <c r="T455" i="1" s="1"/>
  <c r="T454" i="1" s="1"/>
  <c r="R463" i="1"/>
  <c r="P463" i="1"/>
  <c r="P455" i="1" s="1"/>
  <c r="P454" i="1" s="1"/>
  <c r="N463" i="1"/>
  <c r="L463" i="1"/>
  <c r="L455" i="1" s="1"/>
  <c r="L454" i="1" s="1"/>
  <c r="J462" i="1"/>
  <c r="J461" i="1"/>
  <c r="CK460" i="1"/>
  <c r="CJ460" i="1"/>
  <c r="CI460" i="1"/>
  <c r="CI456" i="1" s="1"/>
  <c r="CI455" i="1" s="1"/>
  <c r="CH460" i="1"/>
  <c r="CG460" i="1"/>
  <c r="CF460" i="1"/>
  <c r="CE460" i="1"/>
  <c r="CE456" i="1" s="1"/>
  <c r="CE455" i="1" s="1"/>
  <c r="CD460" i="1"/>
  <c r="CC460" i="1"/>
  <c r="CB460" i="1"/>
  <c r="CA460" i="1"/>
  <c r="CA456" i="1" s="1"/>
  <c r="CA455" i="1" s="1"/>
  <c r="BZ460" i="1"/>
  <c r="BY460" i="1"/>
  <c r="BX460" i="1"/>
  <c r="BW460" i="1"/>
  <c r="BW456" i="1" s="1"/>
  <c r="BW455" i="1" s="1"/>
  <c r="BV460" i="1"/>
  <c r="BU460" i="1"/>
  <c r="BT460" i="1"/>
  <c r="BS460" i="1"/>
  <c r="BS456" i="1" s="1"/>
  <c r="BS455" i="1" s="1"/>
  <c r="BR460" i="1"/>
  <c r="BQ460" i="1"/>
  <c r="BP460" i="1"/>
  <c r="BO460" i="1"/>
  <c r="BO456" i="1" s="1"/>
  <c r="BO455" i="1" s="1"/>
  <c r="BN460" i="1"/>
  <c r="BM460" i="1"/>
  <c r="BL460" i="1"/>
  <c r="BK460" i="1"/>
  <c r="BK456" i="1" s="1"/>
  <c r="BK455" i="1" s="1"/>
  <c r="BJ460" i="1"/>
  <c r="BI460" i="1"/>
  <c r="BH460" i="1"/>
  <c r="BG460" i="1"/>
  <c r="BG456" i="1" s="1"/>
  <c r="BG455" i="1" s="1"/>
  <c r="BF460" i="1"/>
  <c r="BE460" i="1"/>
  <c r="BD460" i="1"/>
  <c r="BC460" i="1"/>
  <c r="BC456" i="1" s="1"/>
  <c r="BC455" i="1" s="1"/>
  <c r="BB460" i="1"/>
  <c r="BA460" i="1"/>
  <c r="AZ460" i="1"/>
  <c r="AY460" i="1"/>
  <c r="AY456" i="1" s="1"/>
  <c r="AY455" i="1" s="1"/>
  <c r="AX460" i="1"/>
  <c r="AW460" i="1"/>
  <c r="AV460" i="1"/>
  <c r="AU460" i="1"/>
  <c r="AU456" i="1" s="1"/>
  <c r="AU455" i="1" s="1"/>
  <c r="AT460" i="1"/>
  <c r="AS460" i="1"/>
  <c r="AR460" i="1"/>
  <c r="AQ460" i="1"/>
  <c r="AQ456" i="1" s="1"/>
  <c r="AQ455" i="1" s="1"/>
  <c r="AP460" i="1"/>
  <c r="AO460" i="1"/>
  <c r="AN460" i="1"/>
  <c r="AM460" i="1"/>
  <c r="AM456" i="1" s="1"/>
  <c r="AM455" i="1" s="1"/>
  <c r="AL460" i="1"/>
  <c r="AK460" i="1"/>
  <c r="AJ460" i="1"/>
  <c r="AI460" i="1"/>
  <c r="AI456" i="1" s="1"/>
  <c r="AI455" i="1" s="1"/>
  <c r="AH460" i="1"/>
  <c r="AG460" i="1"/>
  <c r="AF460" i="1"/>
  <c r="AE460" i="1"/>
  <c r="AE456" i="1" s="1"/>
  <c r="AE455" i="1" s="1"/>
  <c r="AD460" i="1"/>
  <c r="AC460" i="1"/>
  <c r="AB460" i="1"/>
  <c r="AA460" i="1"/>
  <c r="AA456" i="1" s="1"/>
  <c r="AA455" i="1" s="1"/>
  <c r="Z460" i="1"/>
  <c r="Y460" i="1"/>
  <c r="X460" i="1"/>
  <c r="W460" i="1"/>
  <c r="W456" i="1" s="1"/>
  <c r="W455" i="1" s="1"/>
  <c r="V460" i="1"/>
  <c r="U460" i="1"/>
  <c r="T460" i="1"/>
  <c r="S460" i="1"/>
  <c r="S456" i="1" s="1"/>
  <c r="S455" i="1" s="1"/>
  <c r="R460" i="1"/>
  <c r="Q460" i="1"/>
  <c r="P460" i="1"/>
  <c r="O460" i="1"/>
  <c r="O456" i="1" s="1"/>
  <c r="O455" i="1" s="1"/>
  <c r="N460" i="1"/>
  <c r="M460" i="1"/>
  <c r="L460" i="1"/>
  <c r="K460" i="1"/>
  <c r="J459" i="1"/>
  <c r="J458" i="1"/>
  <c r="CK457" i="1"/>
  <c r="CJ457" i="1"/>
  <c r="CJ456" i="1" s="1"/>
  <c r="CI457" i="1"/>
  <c r="CH457" i="1"/>
  <c r="CH456" i="1" s="1"/>
  <c r="CG457" i="1"/>
  <c r="CF457" i="1"/>
  <c r="CF456" i="1" s="1"/>
  <c r="CE457" i="1"/>
  <c r="CD457" i="1"/>
  <c r="CD456" i="1" s="1"/>
  <c r="CC457" i="1"/>
  <c r="CB457" i="1"/>
  <c r="CB456" i="1" s="1"/>
  <c r="CA457" i="1"/>
  <c r="BZ457" i="1"/>
  <c r="BZ456" i="1" s="1"/>
  <c r="BY457" i="1"/>
  <c r="BX457" i="1"/>
  <c r="BX456" i="1" s="1"/>
  <c r="BW457" i="1"/>
  <c r="BV457" i="1"/>
  <c r="BV456" i="1" s="1"/>
  <c r="BU457" i="1"/>
  <c r="BT457" i="1"/>
  <c r="BT456" i="1" s="1"/>
  <c r="BS457" i="1"/>
  <c r="BR457" i="1"/>
  <c r="BR456" i="1" s="1"/>
  <c r="BQ457" i="1"/>
  <c r="BP457" i="1"/>
  <c r="BP456" i="1" s="1"/>
  <c r="BO457" i="1"/>
  <c r="BN457" i="1"/>
  <c r="BN456" i="1" s="1"/>
  <c r="BM457" i="1"/>
  <c r="BL457" i="1"/>
  <c r="BL456" i="1" s="1"/>
  <c r="BK457" i="1"/>
  <c r="BJ457" i="1"/>
  <c r="BJ456" i="1" s="1"/>
  <c r="BI457" i="1"/>
  <c r="BH457" i="1"/>
  <c r="BH456" i="1" s="1"/>
  <c r="BG457" i="1"/>
  <c r="BF457" i="1"/>
  <c r="BF456" i="1" s="1"/>
  <c r="BE457" i="1"/>
  <c r="BD457" i="1"/>
  <c r="BD456" i="1" s="1"/>
  <c r="BC457" i="1"/>
  <c r="BB457" i="1"/>
  <c r="BB456" i="1" s="1"/>
  <c r="BA457" i="1"/>
  <c r="AZ457" i="1"/>
  <c r="AZ456" i="1" s="1"/>
  <c r="AY457" i="1"/>
  <c r="AX457" i="1"/>
  <c r="AX456" i="1" s="1"/>
  <c r="AW457" i="1"/>
  <c r="AV457" i="1"/>
  <c r="AV456" i="1" s="1"/>
  <c r="AU457" i="1"/>
  <c r="AT457" i="1"/>
  <c r="AT456" i="1" s="1"/>
  <c r="AS457" i="1"/>
  <c r="AR457" i="1"/>
  <c r="AR456" i="1" s="1"/>
  <c r="AQ457" i="1"/>
  <c r="AP457" i="1"/>
  <c r="AP456" i="1" s="1"/>
  <c r="AO457" i="1"/>
  <c r="AN457" i="1"/>
  <c r="AN456" i="1" s="1"/>
  <c r="AM457" i="1"/>
  <c r="AL457" i="1"/>
  <c r="AL456" i="1" s="1"/>
  <c r="AK457" i="1"/>
  <c r="AJ457" i="1"/>
  <c r="AJ456" i="1" s="1"/>
  <c r="AI457" i="1"/>
  <c r="AH457" i="1"/>
  <c r="AH456" i="1" s="1"/>
  <c r="AG457" i="1"/>
  <c r="AF457" i="1"/>
  <c r="AF456" i="1" s="1"/>
  <c r="AE457" i="1"/>
  <c r="AD457" i="1"/>
  <c r="AD456" i="1" s="1"/>
  <c r="AC457" i="1"/>
  <c r="AB457" i="1"/>
  <c r="AB456" i="1" s="1"/>
  <c r="AA457" i="1"/>
  <c r="Z457" i="1"/>
  <c r="Z456" i="1" s="1"/>
  <c r="Y457" i="1"/>
  <c r="X457" i="1"/>
  <c r="X456" i="1" s="1"/>
  <c r="W457" i="1"/>
  <c r="V457" i="1"/>
  <c r="V456" i="1" s="1"/>
  <c r="U457" i="1"/>
  <c r="T457" i="1"/>
  <c r="T456" i="1" s="1"/>
  <c r="S457" i="1"/>
  <c r="R457" i="1"/>
  <c r="R456" i="1" s="1"/>
  <c r="Q457" i="1"/>
  <c r="P457" i="1"/>
  <c r="P456" i="1" s="1"/>
  <c r="O457" i="1"/>
  <c r="N457" i="1"/>
  <c r="N456" i="1" s="1"/>
  <c r="M457" i="1"/>
  <c r="L457" i="1"/>
  <c r="L456" i="1" s="1"/>
  <c r="K457" i="1"/>
  <c r="J457" i="1"/>
  <c r="CK456" i="1"/>
  <c r="CK455" i="1" s="1"/>
  <c r="CK454" i="1" s="1"/>
  <c r="CG456" i="1"/>
  <c r="CG455" i="1" s="1"/>
  <c r="CG454" i="1" s="1"/>
  <c r="CC456" i="1"/>
  <c r="CC455" i="1" s="1"/>
  <c r="CC454" i="1" s="1"/>
  <c r="BY456" i="1"/>
  <c r="BY455" i="1" s="1"/>
  <c r="BY454" i="1" s="1"/>
  <c r="BU456" i="1"/>
  <c r="BU455" i="1" s="1"/>
  <c r="BU454" i="1" s="1"/>
  <c r="BQ456" i="1"/>
  <c r="BQ455" i="1" s="1"/>
  <c r="BQ454" i="1" s="1"/>
  <c r="BM456" i="1"/>
  <c r="BM455" i="1" s="1"/>
  <c r="BM454" i="1" s="1"/>
  <c r="BI456" i="1"/>
  <c r="BI455" i="1" s="1"/>
  <c r="BI454" i="1" s="1"/>
  <c r="BE456" i="1"/>
  <c r="BE455" i="1" s="1"/>
  <c r="BE454" i="1" s="1"/>
  <c r="BA456" i="1"/>
  <c r="BA455" i="1" s="1"/>
  <c r="BA454" i="1" s="1"/>
  <c r="AW456" i="1"/>
  <c r="AW455" i="1" s="1"/>
  <c r="AW454" i="1" s="1"/>
  <c r="AS456" i="1"/>
  <c r="AS455" i="1" s="1"/>
  <c r="AS454" i="1" s="1"/>
  <c r="AO456" i="1"/>
  <c r="AO455" i="1" s="1"/>
  <c r="AO454" i="1" s="1"/>
  <c r="AK456" i="1"/>
  <c r="AK455" i="1" s="1"/>
  <c r="AK454" i="1" s="1"/>
  <c r="AG456" i="1"/>
  <c r="AG455" i="1" s="1"/>
  <c r="AG454" i="1" s="1"/>
  <c r="AC456" i="1"/>
  <c r="AC455" i="1" s="1"/>
  <c r="AC454" i="1" s="1"/>
  <c r="Y456" i="1"/>
  <c r="Y455" i="1" s="1"/>
  <c r="Y454" i="1" s="1"/>
  <c r="U456" i="1"/>
  <c r="U455" i="1" s="1"/>
  <c r="U454" i="1" s="1"/>
  <c r="Q456" i="1"/>
  <c r="Q455" i="1" s="1"/>
  <c r="Q454" i="1" s="1"/>
  <c r="M456" i="1"/>
  <c r="M455" i="1" s="1"/>
  <c r="M454" i="1" s="1"/>
  <c r="CH455" i="1"/>
  <c r="CD455" i="1"/>
  <c r="CD454" i="1" s="1"/>
  <c r="BZ455" i="1"/>
  <c r="BV455" i="1"/>
  <c r="BV454" i="1" s="1"/>
  <c r="BR455" i="1"/>
  <c r="BN455" i="1"/>
  <c r="BN454" i="1" s="1"/>
  <c r="BJ455" i="1"/>
  <c r="BF455" i="1"/>
  <c r="BF454" i="1" s="1"/>
  <c r="BB455" i="1"/>
  <c r="AX455" i="1"/>
  <c r="AX454" i="1" s="1"/>
  <c r="AT455" i="1"/>
  <c r="AP455" i="1"/>
  <c r="AP454" i="1" s="1"/>
  <c r="AL455" i="1"/>
  <c r="AH455" i="1"/>
  <c r="AH454" i="1" s="1"/>
  <c r="AD455" i="1"/>
  <c r="Z455" i="1"/>
  <c r="Z454" i="1" s="1"/>
  <c r="V455" i="1"/>
  <c r="R455" i="1"/>
  <c r="R454" i="1" s="1"/>
  <c r="N455" i="1"/>
  <c r="CI454" i="1"/>
  <c r="CE454" i="1"/>
  <c r="CA454" i="1"/>
  <c r="BW454" i="1"/>
  <c r="BS454" i="1"/>
  <c r="BO454" i="1"/>
  <c r="BK454" i="1"/>
  <c r="BG454" i="1"/>
  <c r="BC454" i="1"/>
  <c r="AY454" i="1"/>
  <c r="AU454" i="1"/>
  <c r="AQ454" i="1"/>
  <c r="AM454" i="1"/>
  <c r="AI454" i="1"/>
  <c r="AE454" i="1"/>
  <c r="AA454" i="1"/>
  <c r="W454" i="1"/>
  <c r="S454" i="1"/>
  <c r="O454" i="1"/>
  <c r="J452" i="1"/>
  <c r="F452" i="1"/>
  <c r="J451" i="1"/>
  <c r="F451" i="1"/>
  <c r="J450" i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J448" i="1"/>
  <c r="J447" i="1"/>
  <c r="J446" i="1"/>
  <c r="J445" i="1"/>
  <c r="J444" i="1"/>
  <c r="J443" i="1"/>
  <c r="J442" i="1"/>
  <c r="J441" i="1"/>
  <c r="J440" i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J438" i="1"/>
  <c r="J437" i="1"/>
  <c r="J436" i="1"/>
  <c r="J435" i="1"/>
  <c r="J434" i="1"/>
  <c r="J433" i="1"/>
  <c r="J432" i="1"/>
  <c r="J431" i="1"/>
  <c r="J430" i="1"/>
  <c r="CK429" i="1"/>
  <c r="CK418" i="1" s="1"/>
  <c r="CK417" i="1" s="1"/>
  <c r="CJ429" i="1"/>
  <c r="CI429" i="1"/>
  <c r="CI418" i="1" s="1"/>
  <c r="CI417" i="1" s="1"/>
  <c r="CH429" i="1"/>
  <c r="CG429" i="1"/>
  <c r="CG418" i="1" s="1"/>
  <c r="CG417" i="1" s="1"/>
  <c r="CF429" i="1"/>
  <c r="CE429" i="1"/>
  <c r="CE418" i="1" s="1"/>
  <c r="CE417" i="1" s="1"/>
  <c r="CD429" i="1"/>
  <c r="CC429" i="1"/>
  <c r="CC418" i="1" s="1"/>
  <c r="CC417" i="1" s="1"/>
  <c r="CB429" i="1"/>
  <c r="CA429" i="1"/>
  <c r="CA418" i="1" s="1"/>
  <c r="CA417" i="1" s="1"/>
  <c r="BZ429" i="1"/>
  <c r="BY429" i="1"/>
  <c r="BY418" i="1" s="1"/>
  <c r="BY417" i="1" s="1"/>
  <c r="BX429" i="1"/>
  <c r="BW429" i="1"/>
  <c r="BW418" i="1" s="1"/>
  <c r="BW417" i="1" s="1"/>
  <c r="BV429" i="1"/>
  <c r="BU429" i="1"/>
  <c r="BU418" i="1" s="1"/>
  <c r="BU417" i="1" s="1"/>
  <c r="BT429" i="1"/>
  <c r="BS429" i="1"/>
  <c r="BS418" i="1" s="1"/>
  <c r="BS417" i="1" s="1"/>
  <c r="BR429" i="1"/>
  <c r="BQ429" i="1"/>
  <c r="BQ418" i="1" s="1"/>
  <c r="BQ417" i="1" s="1"/>
  <c r="BP429" i="1"/>
  <c r="BO429" i="1"/>
  <c r="BO418" i="1" s="1"/>
  <c r="BO417" i="1" s="1"/>
  <c r="BN429" i="1"/>
  <c r="BM429" i="1"/>
  <c r="BM418" i="1" s="1"/>
  <c r="BM417" i="1" s="1"/>
  <c r="BL429" i="1"/>
  <c r="BK429" i="1"/>
  <c r="BK418" i="1" s="1"/>
  <c r="BK417" i="1" s="1"/>
  <c r="BJ429" i="1"/>
  <c r="BI429" i="1"/>
  <c r="BI418" i="1" s="1"/>
  <c r="BI417" i="1" s="1"/>
  <c r="BH429" i="1"/>
  <c r="BG429" i="1"/>
  <c r="BG418" i="1" s="1"/>
  <c r="BG417" i="1" s="1"/>
  <c r="BF429" i="1"/>
  <c r="BE429" i="1"/>
  <c r="BE418" i="1" s="1"/>
  <c r="BE417" i="1" s="1"/>
  <c r="BD429" i="1"/>
  <c r="BC429" i="1"/>
  <c r="BC418" i="1" s="1"/>
  <c r="BC417" i="1" s="1"/>
  <c r="BB429" i="1"/>
  <c r="BA429" i="1"/>
  <c r="BA418" i="1" s="1"/>
  <c r="BA417" i="1" s="1"/>
  <c r="AZ429" i="1"/>
  <c r="AY429" i="1"/>
  <c r="AY418" i="1" s="1"/>
  <c r="AY417" i="1" s="1"/>
  <c r="AX429" i="1"/>
  <c r="AW429" i="1"/>
  <c r="AW418" i="1" s="1"/>
  <c r="AW417" i="1" s="1"/>
  <c r="AV429" i="1"/>
  <c r="AU429" i="1"/>
  <c r="AU418" i="1" s="1"/>
  <c r="AU417" i="1" s="1"/>
  <c r="AT429" i="1"/>
  <c r="AS429" i="1"/>
  <c r="AS418" i="1" s="1"/>
  <c r="AS417" i="1" s="1"/>
  <c r="AR429" i="1"/>
  <c r="AQ429" i="1"/>
  <c r="AQ418" i="1" s="1"/>
  <c r="AQ417" i="1" s="1"/>
  <c r="AP429" i="1"/>
  <c r="AO429" i="1"/>
  <c r="AO418" i="1" s="1"/>
  <c r="AO417" i="1" s="1"/>
  <c r="AN429" i="1"/>
  <c r="AM429" i="1"/>
  <c r="AM418" i="1" s="1"/>
  <c r="AM417" i="1" s="1"/>
  <c r="AL429" i="1"/>
  <c r="AK429" i="1"/>
  <c r="AK418" i="1" s="1"/>
  <c r="AK417" i="1" s="1"/>
  <c r="AJ429" i="1"/>
  <c r="AI429" i="1"/>
  <c r="AI418" i="1" s="1"/>
  <c r="AI417" i="1" s="1"/>
  <c r="AH429" i="1"/>
  <c r="AG429" i="1"/>
  <c r="AG418" i="1" s="1"/>
  <c r="AG417" i="1" s="1"/>
  <c r="AF429" i="1"/>
  <c r="AE429" i="1"/>
  <c r="AE418" i="1" s="1"/>
  <c r="AE417" i="1" s="1"/>
  <c r="AD429" i="1"/>
  <c r="AC429" i="1"/>
  <c r="AC418" i="1" s="1"/>
  <c r="AC417" i="1" s="1"/>
  <c r="AB429" i="1"/>
  <c r="AA429" i="1"/>
  <c r="AA418" i="1" s="1"/>
  <c r="AA417" i="1" s="1"/>
  <c r="Z429" i="1"/>
  <c r="Y429" i="1"/>
  <c r="Y418" i="1" s="1"/>
  <c r="Y417" i="1" s="1"/>
  <c r="X429" i="1"/>
  <c r="W429" i="1"/>
  <c r="W418" i="1" s="1"/>
  <c r="W417" i="1" s="1"/>
  <c r="V429" i="1"/>
  <c r="U429" i="1"/>
  <c r="U418" i="1" s="1"/>
  <c r="U417" i="1" s="1"/>
  <c r="T429" i="1"/>
  <c r="S429" i="1"/>
  <c r="S418" i="1" s="1"/>
  <c r="S417" i="1" s="1"/>
  <c r="R429" i="1"/>
  <c r="Q429" i="1"/>
  <c r="Q418" i="1" s="1"/>
  <c r="Q417" i="1" s="1"/>
  <c r="P429" i="1"/>
  <c r="O429" i="1"/>
  <c r="O418" i="1" s="1"/>
  <c r="O417" i="1" s="1"/>
  <c r="N429" i="1"/>
  <c r="M429" i="1"/>
  <c r="M418" i="1" s="1"/>
  <c r="M417" i="1" s="1"/>
  <c r="L429" i="1"/>
  <c r="K429" i="1"/>
  <c r="F429" i="1"/>
  <c r="J428" i="1"/>
  <c r="J427" i="1"/>
  <c r="J426" i="1"/>
  <c r="J425" i="1"/>
  <c r="J424" i="1"/>
  <c r="J423" i="1"/>
  <c r="J422" i="1"/>
  <c r="J421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 s="1"/>
  <c r="F419" i="1"/>
  <c r="CJ418" i="1"/>
  <c r="CH418" i="1"/>
  <c r="CF418" i="1"/>
  <c r="CD418" i="1"/>
  <c r="CB418" i="1"/>
  <c r="BZ418" i="1"/>
  <c r="BX418" i="1"/>
  <c r="BV418" i="1"/>
  <c r="BT418" i="1"/>
  <c r="BR418" i="1"/>
  <c r="BP418" i="1"/>
  <c r="BN418" i="1"/>
  <c r="BL418" i="1"/>
  <c r="BJ418" i="1"/>
  <c r="BH418" i="1"/>
  <c r="BF418" i="1"/>
  <c r="BD418" i="1"/>
  <c r="BB418" i="1"/>
  <c r="AZ418" i="1"/>
  <c r="AX418" i="1"/>
  <c r="AV418" i="1"/>
  <c r="AT418" i="1"/>
  <c r="AR418" i="1"/>
  <c r="AP418" i="1"/>
  <c r="AN418" i="1"/>
  <c r="AL418" i="1"/>
  <c r="AJ418" i="1"/>
  <c r="AH418" i="1"/>
  <c r="AF418" i="1"/>
  <c r="AD418" i="1"/>
  <c r="AB418" i="1"/>
  <c r="Z418" i="1"/>
  <c r="X418" i="1"/>
  <c r="V418" i="1"/>
  <c r="T418" i="1"/>
  <c r="R418" i="1"/>
  <c r="P418" i="1"/>
  <c r="N418" i="1"/>
  <c r="L418" i="1"/>
  <c r="CJ417" i="1"/>
  <c r="CH417" i="1"/>
  <c r="CF417" i="1"/>
  <c r="CD417" i="1"/>
  <c r="CB417" i="1"/>
  <c r="BZ417" i="1"/>
  <c r="BX417" i="1"/>
  <c r="BV417" i="1"/>
  <c r="BT417" i="1"/>
  <c r="BR417" i="1"/>
  <c r="BP417" i="1"/>
  <c r="BN417" i="1"/>
  <c r="BL417" i="1"/>
  <c r="BJ417" i="1"/>
  <c r="BH417" i="1"/>
  <c r="BF417" i="1"/>
  <c r="BD417" i="1"/>
  <c r="BB417" i="1"/>
  <c r="AZ417" i="1"/>
  <c r="AX417" i="1"/>
  <c r="AV417" i="1"/>
  <c r="AT417" i="1"/>
  <c r="AR417" i="1"/>
  <c r="AP417" i="1"/>
  <c r="AN417" i="1"/>
  <c r="AL417" i="1"/>
  <c r="AJ417" i="1"/>
  <c r="AH417" i="1"/>
  <c r="AF417" i="1"/>
  <c r="AD417" i="1"/>
  <c r="AB417" i="1"/>
  <c r="Z417" i="1"/>
  <c r="X417" i="1"/>
  <c r="V417" i="1"/>
  <c r="T417" i="1"/>
  <c r="R417" i="1"/>
  <c r="P417" i="1"/>
  <c r="N417" i="1"/>
  <c r="L417" i="1"/>
  <c r="J415" i="1"/>
  <c r="J414" i="1"/>
  <c r="J413" i="1"/>
  <c r="J412" i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J410" i="1"/>
  <c r="J409" i="1"/>
  <c r="J408" i="1"/>
  <c r="J407" i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 s="1"/>
  <c r="J405" i="1"/>
  <c r="J404" i="1"/>
  <c r="G404" i="1"/>
  <c r="J403" i="1"/>
  <c r="G403" i="1"/>
  <c r="J402" i="1"/>
  <c r="G402" i="1"/>
  <c r="J401" i="1"/>
  <c r="G401" i="1"/>
  <c r="CK400" i="1"/>
  <c r="CJ400" i="1"/>
  <c r="CI400" i="1"/>
  <c r="CH400" i="1"/>
  <c r="CG400" i="1"/>
  <c r="CF400" i="1"/>
  <c r="CE400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F400" i="1"/>
  <c r="J399" i="1"/>
  <c r="G399" i="1"/>
  <c r="J398" i="1"/>
  <c r="G398" i="1"/>
  <c r="J397" i="1"/>
  <c r="G397" i="1"/>
  <c r="CK396" i="1"/>
  <c r="CJ396" i="1"/>
  <c r="CI396" i="1"/>
  <c r="CH396" i="1"/>
  <c r="CG396" i="1"/>
  <c r="CF396" i="1"/>
  <c r="CE396" i="1"/>
  <c r="CD396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5" i="1"/>
  <c r="J394" i="1"/>
  <c r="CJ393" i="1"/>
  <c r="CJ392" i="1" s="1"/>
  <c r="CH393" i="1"/>
  <c r="CH392" i="1" s="1"/>
  <c r="CF393" i="1"/>
  <c r="CF392" i="1" s="1"/>
  <c r="CD393" i="1"/>
  <c r="CD392" i="1" s="1"/>
  <c r="CB393" i="1"/>
  <c r="CB392" i="1" s="1"/>
  <c r="BZ393" i="1"/>
  <c r="BZ392" i="1" s="1"/>
  <c r="BX393" i="1"/>
  <c r="BX392" i="1" s="1"/>
  <c r="BV393" i="1"/>
  <c r="BV392" i="1" s="1"/>
  <c r="BT393" i="1"/>
  <c r="BT392" i="1" s="1"/>
  <c r="BR393" i="1"/>
  <c r="BR392" i="1" s="1"/>
  <c r="BP393" i="1"/>
  <c r="BP392" i="1" s="1"/>
  <c r="BN393" i="1"/>
  <c r="BN392" i="1" s="1"/>
  <c r="BL393" i="1"/>
  <c r="BL392" i="1" s="1"/>
  <c r="BJ393" i="1"/>
  <c r="BJ392" i="1" s="1"/>
  <c r="BH393" i="1"/>
  <c r="BH392" i="1" s="1"/>
  <c r="BF393" i="1"/>
  <c r="BF392" i="1" s="1"/>
  <c r="BD393" i="1"/>
  <c r="BD392" i="1" s="1"/>
  <c r="BB393" i="1"/>
  <c r="BB392" i="1" s="1"/>
  <c r="AZ393" i="1"/>
  <c r="AZ392" i="1" s="1"/>
  <c r="AX393" i="1"/>
  <c r="AX392" i="1" s="1"/>
  <c r="AV393" i="1"/>
  <c r="AV392" i="1" s="1"/>
  <c r="AT393" i="1"/>
  <c r="AT392" i="1" s="1"/>
  <c r="AR393" i="1"/>
  <c r="AR392" i="1" s="1"/>
  <c r="AP393" i="1"/>
  <c r="AP392" i="1" s="1"/>
  <c r="AN393" i="1"/>
  <c r="AN392" i="1" s="1"/>
  <c r="AL393" i="1"/>
  <c r="AL392" i="1" s="1"/>
  <c r="AJ393" i="1"/>
  <c r="AJ392" i="1" s="1"/>
  <c r="AH393" i="1"/>
  <c r="AH392" i="1" s="1"/>
  <c r="AF393" i="1"/>
  <c r="AF392" i="1" s="1"/>
  <c r="AD393" i="1"/>
  <c r="AD392" i="1" s="1"/>
  <c r="AB393" i="1"/>
  <c r="AB392" i="1" s="1"/>
  <c r="Z393" i="1"/>
  <c r="Z392" i="1" s="1"/>
  <c r="X393" i="1"/>
  <c r="X392" i="1" s="1"/>
  <c r="V393" i="1"/>
  <c r="V392" i="1" s="1"/>
  <c r="T393" i="1"/>
  <c r="T392" i="1" s="1"/>
  <c r="R393" i="1"/>
  <c r="R392" i="1" s="1"/>
  <c r="P393" i="1"/>
  <c r="P392" i="1" s="1"/>
  <c r="N393" i="1"/>
  <c r="N392" i="1" s="1"/>
  <c r="L393" i="1"/>
  <c r="L392" i="1" s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 s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J378" i="1"/>
  <c r="J377" i="1"/>
  <c r="J376" i="1"/>
  <c r="J375" i="1"/>
  <c r="J374" i="1"/>
  <c r="J373" i="1"/>
  <c r="CK372" i="1"/>
  <c r="CJ372" i="1"/>
  <c r="CI372" i="1"/>
  <c r="CI364" i="1" s="1"/>
  <c r="CH372" i="1"/>
  <c r="CG372" i="1"/>
  <c r="CF372" i="1"/>
  <c r="CE372" i="1"/>
  <c r="CE364" i="1" s="1"/>
  <c r="CD372" i="1"/>
  <c r="CC372" i="1"/>
  <c r="CB372" i="1"/>
  <c r="CA372" i="1"/>
  <c r="CA364" i="1" s="1"/>
  <c r="BZ372" i="1"/>
  <c r="BY372" i="1"/>
  <c r="BX372" i="1"/>
  <c r="BW372" i="1"/>
  <c r="BW364" i="1" s="1"/>
  <c r="BV372" i="1"/>
  <c r="BU372" i="1"/>
  <c r="BT372" i="1"/>
  <c r="BS372" i="1"/>
  <c r="BS364" i="1" s="1"/>
  <c r="BR372" i="1"/>
  <c r="BQ372" i="1"/>
  <c r="BP372" i="1"/>
  <c r="BO372" i="1"/>
  <c r="BO364" i="1" s="1"/>
  <c r="BN372" i="1"/>
  <c r="BM372" i="1"/>
  <c r="BL372" i="1"/>
  <c r="BK372" i="1"/>
  <c r="BK364" i="1" s="1"/>
  <c r="BJ372" i="1"/>
  <c r="BI372" i="1"/>
  <c r="BH372" i="1"/>
  <c r="BG372" i="1"/>
  <c r="BG364" i="1" s="1"/>
  <c r="BF372" i="1"/>
  <c r="BE372" i="1"/>
  <c r="BD372" i="1"/>
  <c r="BC372" i="1"/>
  <c r="BC364" i="1" s="1"/>
  <c r="BB372" i="1"/>
  <c r="BA372" i="1"/>
  <c r="AZ372" i="1"/>
  <c r="AY372" i="1"/>
  <c r="AY364" i="1" s="1"/>
  <c r="AX372" i="1"/>
  <c r="AW372" i="1"/>
  <c r="AV372" i="1"/>
  <c r="AU372" i="1"/>
  <c r="AU364" i="1" s="1"/>
  <c r="AT372" i="1"/>
  <c r="AS372" i="1"/>
  <c r="AR372" i="1"/>
  <c r="AQ372" i="1"/>
  <c r="AQ364" i="1" s="1"/>
  <c r="AP372" i="1"/>
  <c r="AO372" i="1"/>
  <c r="AN372" i="1"/>
  <c r="AM372" i="1"/>
  <c r="AM364" i="1" s="1"/>
  <c r="AL372" i="1"/>
  <c r="AK372" i="1"/>
  <c r="AJ372" i="1"/>
  <c r="AI372" i="1"/>
  <c r="AI364" i="1" s="1"/>
  <c r="AH372" i="1"/>
  <c r="AG372" i="1"/>
  <c r="AF372" i="1"/>
  <c r="AE372" i="1"/>
  <c r="AE364" i="1" s="1"/>
  <c r="AD372" i="1"/>
  <c r="AC372" i="1"/>
  <c r="AB372" i="1"/>
  <c r="AA372" i="1"/>
  <c r="AA364" i="1" s="1"/>
  <c r="Z372" i="1"/>
  <c r="Y372" i="1"/>
  <c r="X372" i="1"/>
  <c r="W372" i="1"/>
  <c r="W364" i="1" s="1"/>
  <c r="V372" i="1"/>
  <c r="U372" i="1"/>
  <c r="T372" i="1"/>
  <c r="S372" i="1"/>
  <c r="S364" i="1" s="1"/>
  <c r="R372" i="1"/>
  <c r="Q372" i="1"/>
  <c r="P372" i="1"/>
  <c r="O372" i="1"/>
  <c r="O364" i="1" s="1"/>
  <c r="N372" i="1"/>
  <c r="M372" i="1"/>
  <c r="L372" i="1"/>
  <c r="K372" i="1"/>
  <c r="J372" i="1" s="1"/>
  <c r="J371" i="1"/>
  <c r="J370" i="1"/>
  <c r="J369" i="1"/>
  <c r="J368" i="1"/>
  <c r="J367" i="1"/>
  <c r="J366" i="1"/>
  <c r="CK365" i="1"/>
  <c r="CJ365" i="1"/>
  <c r="CJ364" i="1" s="1"/>
  <c r="CI365" i="1"/>
  <c r="CH365" i="1"/>
  <c r="CH364" i="1" s="1"/>
  <c r="CG365" i="1"/>
  <c r="CF365" i="1"/>
  <c r="CF364" i="1" s="1"/>
  <c r="CE365" i="1"/>
  <c r="CD365" i="1"/>
  <c r="CD364" i="1" s="1"/>
  <c r="CC365" i="1"/>
  <c r="CB365" i="1"/>
  <c r="CB364" i="1" s="1"/>
  <c r="CA365" i="1"/>
  <c r="BZ365" i="1"/>
  <c r="BZ364" i="1" s="1"/>
  <c r="BY365" i="1"/>
  <c r="BX365" i="1"/>
  <c r="BX364" i="1" s="1"/>
  <c r="BW365" i="1"/>
  <c r="BV365" i="1"/>
  <c r="BV364" i="1" s="1"/>
  <c r="BU365" i="1"/>
  <c r="BT365" i="1"/>
  <c r="BT364" i="1" s="1"/>
  <c r="BS365" i="1"/>
  <c r="BR365" i="1"/>
  <c r="BR364" i="1" s="1"/>
  <c r="BQ365" i="1"/>
  <c r="BP365" i="1"/>
  <c r="BP364" i="1" s="1"/>
  <c r="BO365" i="1"/>
  <c r="BN365" i="1"/>
  <c r="BN364" i="1" s="1"/>
  <c r="BM365" i="1"/>
  <c r="BL365" i="1"/>
  <c r="BL364" i="1" s="1"/>
  <c r="BK365" i="1"/>
  <c r="BJ365" i="1"/>
  <c r="BJ364" i="1" s="1"/>
  <c r="BI365" i="1"/>
  <c r="BH365" i="1"/>
  <c r="BH364" i="1" s="1"/>
  <c r="BG365" i="1"/>
  <c r="BF365" i="1"/>
  <c r="BF364" i="1" s="1"/>
  <c r="BE365" i="1"/>
  <c r="BD365" i="1"/>
  <c r="BD364" i="1" s="1"/>
  <c r="BC365" i="1"/>
  <c r="BB365" i="1"/>
  <c r="BB364" i="1" s="1"/>
  <c r="BA365" i="1"/>
  <c r="AZ365" i="1"/>
  <c r="AZ364" i="1" s="1"/>
  <c r="AY365" i="1"/>
  <c r="AX365" i="1"/>
  <c r="AX364" i="1" s="1"/>
  <c r="AW365" i="1"/>
  <c r="AV365" i="1"/>
  <c r="AV364" i="1" s="1"/>
  <c r="AU365" i="1"/>
  <c r="AT365" i="1"/>
  <c r="AT364" i="1" s="1"/>
  <c r="AS365" i="1"/>
  <c r="AR365" i="1"/>
  <c r="AR364" i="1" s="1"/>
  <c r="AQ365" i="1"/>
  <c r="AP365" i="1"/>
  <c r="AP364" i="1" s="1"/>
  <c r="AO365" i="1"/>
  <c r="AN365" i="1"/>
  <c r="AN364" i="1" s="1"/>
  <c r="AM365" i="1"/>
  <c r="AL365" i="1"/>
  <c r="AL364" i="1" s="1"/>
  <c r="AK365" i="1"/>
  <c r="AJ365" i="1"/>
  <c r="AJ364" i="1" s="1"/>
  <c r="AI365" i="1"/>
  <c r="AH365" i="1"/>
  <c r="AH364" i="1" s="1"/>
  <c r="AG365" i="1"/>
  <c r="AF365" i="1"/>
  <c r="AF364" i="1" s="1"/>
  <c r="AE365" i="1"/>
  <c r="AD365" i="1"/>
  <c r="AD364" i="1" s="1"/>
  <c r="AC365" i="1"/>
  <c r="AB365" i="1"/>
  <c r="AB364" i="1" s="1"/>
  <c r="AA365" i="1"/>
  <c r="Z365" i="1"/>
  <c r="Z364" i="1" s="1"/>
  <c r="Y365" i="1"/>
  <c r="X365" i="1"/>
  <c r="X364" i="1" s="1"/>
  <c r="W365" i="1"/>
  <c r="V365" i="1"/>
  <c r="V364" i="1" s="1"/>
  <c r="U365" i="1"/>
  <c r="T365" i="1"/>
  <c r="T364" i="1" s="1"/>
  <c r="S365" i="1"/>
  <c r="R365" i="1"/>
  <c r="R364" i="1" s="1"/>
  <c r="Q365" i="1"/>
  <c r="P365" i="1"/>
  <c r="P364" i="1" s="1"/>
  <c r="O365" i="1"/>
  <c r="N365" i="1"/>
  <c r="N364" i="1" s="1"/>
  <c r="M365" i="1"/>
  <c r="L365" i="1"/>
  <c r="L364" i="1" s="1"/>
  <c r="K365" i="1"/>
  <c r="J365" i="1"/>
  <c r="CK364" i="1"/>
  <c r="CG364" i="1"/>
  <c r="CC364" i="1"/>
  <c r="BY364" i="1"/>
  <c r="BU364" i="1"/>
  <c r="BQ364" i="1"/>
  <c r="BM364" i="1"/>
  <c r="BI364" i="1"/>
  <c r="BE364" i="1"/>
  <c r="BA364" i="1"/>
  <c r="AW364" i="1"/>
  <c r="AS364" i="1"/>
  <c r="AO364" i="1"/>
  <c r="AK364" i="1"/>
  <c r="AG364" i="1"/>
  <c r="AC364" i="1"/>
  <c r="Y364" i="1"/>
  <c r="U364" i="1"/>
  <c r="Q364" i="1"/>
  <c r="M364" i="1"/>
  <c r="J363" i="1"/>
  <c r="H363" i="1"/>
  <c r="J362" i="1"/>
  <c r="H362" i="1"/>
  <c r="J361" i="1"/>
  <c r="H361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J358" i="1"/>
  <c r="J357" i="1"/>
  <c r="J356" i="1"/>
  <c r="J355" i="1"/>
  <c r="J354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 s="1"/>
  <c r="J351" i="1"/>
  <c r="J350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J343" i="1"/>
  <c r="J342" i="1"/>
  <c r="J341" i="1"/>
  <c r="J340" i="1"/>
  <c r="J339" i="1"/>
  <c r="CK338" i="1"/>
  <c r="CJ338" i="1"/>
  <c r="CI338" i="1"/>
  <c r="CH338" i="1"/>
  <c r="CG338" i="1"/>
  <c r="CF338" i="1"/>
  <c r="CE338" i="1"/>
  <c r="CD338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CK337" i="1"/>
  <c r="CK336" i="1" s="1"/>
  <c r="CI337" i="1"/>
  <c r="CG337" i="1"/>
  <c r="CG336" i="1" s="1"/>
  <c r="CE337" i="1"/>
  <c r="CC337" i="1"/>
  <c r="CC336" i="1" s="1"/>
  <c r="CA337" i="1"/>
  <c r="BY337" i="1"/>
  <c r="BY336" i="1" s="1"/>
  <c r="BW337" i="1"/>
  <c r="BU337" i="1"/>
  <c r="BU336" i="1" s="1"/>
  <c r="BS337" i="1"/>
  <c r="BQ337" i="1"/>
  <c r="BQ336" i="1" s="1"/>
  <c r="BO337" i="1"/>
  <c r="BM337" i="1"/>
  <c r="BM336" i="1" s="1"/>
  <c r="BK337" i="1"/>
  <c r="BI337" i="1"/>
  <c r="BI336" i="1" s="1"/>
  <c r="BG337" i="1"/>
  <c r="BE337" i="1"/>
  <c r="BE336" i="1" s="1"/>
  <c r="BC337" i="1"/>
  <c r="BA337" i="1"/>
  <c r="BA336" i="1" s="1"/>
  <c r="AY337" i="1"/>
  <c r="AW337" i="1"/>
  <c r="AW336" i="1" s="1"/>
  <c r="AU337" i="1"/>
  <c r="AS337" i="1"/>
  <c r="AS336" i="1" s="1"/>
  <c r="AQ337" i="1"/>
  <c r="AO337" i="1"/>
  <c r="AO336" i="1" s="1"/>
  <c r="AM337" i="1"/>
  <c r="AK337" i="1"/>
  <c r="AK336" i="1" s="1"/>
  <c r="AI337" i="1"/>
  <c r="AG337" i="1"/>
  <c r="AG336" i="1" s="1"/>
  <c r="AE337" i="1"/>
  <c r="AC337" i="1"/>
  <c r="AC336" i="1" s="1"/>
  <c r="AA337" i="1"/>
  <c r="Y337" i="1"/>
  <c r="Y336" i="1" s="1"/>
  <c r="W337" i="1"/>
  <c r="U337" i="1"/>
  <c r="U336" i="1" s="1"/>
  <c r="S337" i="1"/>
  <c r="Q337" i="1"/>
  <c r="Q336" i="1" s="1"/>
  <c r="O337" i="1"/>
  <c r="M337" i="1"/>
  <c r="M336" i="1" s="1"/>
  <c r="K337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 s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 s="1"/>
  <c r="J316" i="1"/>
  <c r="J315" i="1"/>
  <c r="J314" i="1"/>
  <c r="J313" i="1"/>
  <c r="J312" i="1"/>
  <c r="J311" i="1"/>
  <c r="CK310" i="1"/>
  <c r="CJ310" i="1"/>
  <c r="CJ309" i="1" s="1"/>
  <c r="CI310" i="1"/>
  <c r="CH310" i="1"/>
  <c r="CH309" i="1" s="1"/>
  <c r="CG310" i="1"/>
  <c r="CF310" i="1"/>
  <c r="CF309" i="1" s="1"/>
  <c r="CE310" i="1"/>
  <c r="CD310" i="1"/>
  <c r="CD309" i="1" s="1"/>
  <c r="CC310" i="1"/>
  <c r="CB310" i="1"/>
  <c r="CB309" i="1" s="1"/>
  <c r="CA310" i="1"/>
  <c r="BZ310" i="1"/>
  <c r="BZ309" i="1" s="1"/>
  <c r="BY310" i="1"/>
  <c r="BX310" i="1"/>
  <c r="BX309" i="1" s="1"/>
  <c r="BW310" i="1"/>
  <c r="BV310" i="1"/>
  <c r="BV309" i="1" s="1"/>
  <c r="BU310" i="1"/>
  <c r="BT310" i="1"/>
  <c r="BT309" i="1" s="1"/>
  <c r="BS310" i="1"/>
  <c r="BR310" i="1"/>
  <c r="BR309" i="1" s="1"/>
  <c r="BQ310" i="1"/>
  <c r="BP310" i="1"/>
  <c r="BP309" i="1" s="1"/>
  <c r="BO310" i="1"/>
  <c r="BN310" i="1"/>
  <c r="BN309" i="1" s="1"/>
  <c r="BM310" i="1"/>
  <c r="BL310" i="1"/>
  <c r="BL309" i="1" s="1"/>
  <c r="BK310" i="1"/>
  <c r="BJ310" i="1"/>
  <c r="BJ309" i="1" s="1"/>
  <c r="BI310" i="1"/>
  <c r="BH310" i="1"/>
  <c r="BH309" i="1" s="1"/>
  <c r="BG310" i="1"/>
  <c r="BF310" i="1"/>
  <c r="BF309" i="1" s="1"/>
  <c r="BE310" i="1"/>
  <c r="BD310" i="1"/>
  <c r="BD309" i="1" s="1"/>
  <c r="BC310" i="1"/>
  <c r="BB310" i="1"/>
  <c r="BB309" i="1" s="1"/>
  <c r="BA310" i="1"/>
  <c r="AZ310" i="1"/>
  <c r="AZ309" i="1" s="1"/>
  <c r="AY310" i="1"/>
  <c r="AX310" i="1"/>
  <c r="AX309" i="1" s="1"/>
  <c r="AW310" i="1"/>
  <c r="AV310" i="1"/>
  <c r="AV309" i="1" s="1"/>
  <c r="AU310" i="1"/>
  <c r="AT310" i="1"/>
  <c r="AT309" i="1" s="1"/>
  <c r="AS310" i="1"/>
  <c r="AR310" i="1"/>
  <c r="AR309" i="1" s="1"/>
  <c r="AQ310" i="1"/>
  <c r="AP310" i="1"/>
  <c r="AP309" i="1" s="1"/>
  <c r="AO310" i="1"/>
  <c r="AN310" i="1"/>
  <c r="AN309" i="1" s="1"/>
  <c r="AM310" i="1"/>
  <c r="AL310" i="1"/>
  <c r="AL309" i="1" s="1"/>
  <c r="AK310" i="1"/>
  <c r="AJ310" i="1"/>
  <c r="AJ309" i="1" s="1"/>
  <c r="AI310" i="1"/>
  <c r="AH310" i="1"/>
  <c r="AH309" i="1" s="1"/>
  <c r="AG310" i="1"/>
  <c r="AF310" i="1"/>
  <c r="AF309" i="1" s="1"/>
  <c r="AE310" i="1"/>
  <c r="AD310" i="1"/>
  <c r="AD309" i="1" s="1"/>
  <c r="AC310" i="1"/>
  <c r="AB310" i="1"/>
  <c r="AB309" i="1" s="1"/>
  <c r="AA310" i="1"/>
  <c r="Z310" i="1"/>
  <c r="Z309" i="1" s="1"/>
  <c r="Y310" i="1"/>
  <c r="X310" i="1"/>
  <c r="X309" i="1" s="1"/>
  <c r="W310" i="1"/>
  <c r="V310" i="1"/>
  <c r="V309" i="1" s="1"/>
  <c r="U310" i="1"/>
  <c r="T310" i="1"/>
  <c r="T309" i="1" s="1"/>
  <c r="S310" i="1"/>
  <c r="R310" i="1"/>
  <c r="R309" i="1" s="1"/>
  <c r="Q310" i="1"/>
  <c r="P310" i="1"/>
  <c r="P309" i="1" s="1"/>
  <c r="O310" i="1"/>
  <c r="N310" i="1"/>
  <c r="N309" i="1" s="1"/>
  <c r="M310" i="1"/>
  <c r="L310" i="1"/>
  <c r="L309" i="1" s="1"/>
  <c r="K310" i="1"/>
  <c r="J310" i="1"/>
  <c r="CK309" i="1"/>
  <c r="CI309" i="1"/>
  <c r="CG309" i="1"/>
  <c r="CE309" i="1"/>
  <c r="CC309" i="1"/>
  <c r="CA309" i="1"/>
  <c r="BY309" i="1"/>
  <c r="BW309" i="1"/>
  <c r="BU309" i="1"/>
  <c r="BS309" i="1"/>
  <c r="BQ309" i="1"/>
  <c r="BO309" i="1"/>
  <c r="BM309" i="1"/>
  <c r="BK309" i="1"/>
  <c r="BI309" i="1"/>
  <c r="BG309" i="1"/>
  <c r="BE309" i="1"/>
  <c r="BC309" i="1"/>
  <c r="BA309" i="1"/>
  <c r="AY309" i="1"/>
  <c r="AW309" i="1"/>
  <c r="AU309" i="1"/>
  <c r="AS309" i="1"/>
  <c r="AQ309" i="1"/>
  <c r="AO309" i="1"/>
  <c r="AM309" i="1"/>
  <c r="AK309" i="1"/>
  <c r="AI309" i="1"/>
  <c r="AG309" i="1"/>
  <c r="AE309" i="1"/>
  <c r="AC309" i="1"/>
  <c r="AA309" i="1"/>
  <c r="Y309" i="1"/>
  <c r="W309" i="1"/>
  <c r="U309" i="1"/>
  <c r="S309" i="1"/>
  <c r="Q309" i="1"/>
  <c r="O309" i="1"/>
  <c r="M309" i="1"/>
  <c r="K309" i="1"/>
  <c r="J309" i="1" s="1"/>
  <c r="J308" i="1"/>
  <c r="H308" i="1"/>
  <c r="J307" i="1"/>
  <c r="H307" i="1"/>
  <c r="J306" i="1"/>
  <c r="H306" i="1"/>
  <c r="J305" i="1"/>
  <c r="H305" i="1"/>
  <c r="CM305" i="1" s="1"/>
  <c r="CM304" i="1"/>
  <c r="CK304" i="1"/>
  <c r="CJ304" i="1"/>
  <c r="CJ282" i="1" s="1"/>
  <c r="CJ281" i="1" s="1"/>
  <c r="CI304" i="1"/>
  <c r="CH304" i="1"/>
  <c r="CG304" i="1"/>
  <c r="CF304" i="1"/>
  <c r="CF282" i="1" s="1"/>
  <c r="CF281" i="1" s="1"/>
  <c r="CE304" i="1"/>
  <c r="CD304" i="1"/>
  <c r="CC304" i="1"/>
  <c r="CB304" i="1"/>
  <c r="CB282" i="1" s="1"/>
  <c r="CB281" i="1" s="1"/>
  <c r="CA304" i="1"/>
  <c r="BZ304" i="1"/>
  <c r="BY304" i="1"/>
  <c r="BX304" i="1"/>
  <c r="BX282" i="1" s="1"/>
  <c r="BX281" i="1" s="1"/>
  <c r="BW304" i="1"/>
  <c r="BV304" i="1"/>
  <c r="BU304" i="1"/>
  <c r="BT304" i="1"/>
  <c r="BT282" i="1" s="1"/>
  <c r="BT281" i="1" s="1"/>
  <c r="BS304" i="1"/>
  <c r="BR304" i="1"/>
  <c r="BQ304" i="1"/>
  <c r="BP304" i="1"/>
  <c r="BP282" i="1" s="1"/>
  <c r="BP281" i="1" s="1"/>
  <c r="BO304" i="1"/>
  <c r="BN304" i="1"/>
  <c r="BM304" i="1"/>
  <c r="BL304" i="1"/>
  <c r="BL282" i="1" s="1"/>
  <c r="BL281" i="1" s="1"/>
  <c r="BK304" i="1"/>
  <c r="BJ304" i="1"/>
  <c r="BI304" i="1"/>
  <c r="BH304" i="1"/>
  <c r="BH282" i="1" s="1"/>
  <c r="BH281" i="1" s="1"/>
  <c r="BG304" i="1"/>
  <c r="BF304" i="1"/>
  <c r="BE304" i="1"/>
  <c r="BD304" i="1"/>
  <c r="BD282" i="1" s="1"/>
  <c r="BD281" i="1" s="1"/>
  <c r="BC304" i="1"/>
  <c r="BB304" i="1"/>
  <c r="BA304" i="1"/>
  <c r="AZ304" i="1"/>
  <c r="AZ282" i="1" s="1"/>
  <c r="AZ281" i="1" s="1"/>
  <c r="AY304" i="1"/>
  <c r="AX304" i="1"/>
  <c r="AW304" i="1"/>
  <c r="AV304" i="1"/>
  <c r="AV282" i="1" s="1"/>
  <c r="AV281" i="1" s="1"/>
  <c r="AU304" i="1"/>
  <c r="AT304" i="1"/>
  <c r="AS304" i="1"/>
  <c r="AR304" i="1"/>
  <c r="AR282" i="1" s="1"/>
  <c r="AR281" i="1" s="1"/>
  <c r="AQ304" i="1"/>
  <c r="AP304" i="1"/>
  <c r="AO304" i="1"/>
  <c r="AN304" i="1"/>
  <c r="AN282" i="1" s="1"/>
  <c r="AN281" i="1" s="1"/>
  <c r="AM304" i="1"/>
  <c r="AL304" i="1"/>
  <c r="AK304" i="1"/>
  <c r="AJ304" i="1"/>
  <c r="AJ282" i="1" s="1"/>
  <c r="AJ281" i="1" s="1"/>
  <c r="AI304" i="1"/>
  <c r="AH304" i="1"/>
  <c r="AG304" i="1"/>
  <c r="AF304" i="1"/>
  <c r="AF282" i="1" s="1"/>
  <c r="AF281" i="1" s="1"/>
  <c r="AE304" i="1"/>
  <c r="AD304" i="1"/>
  <c r="AC304" i="1"/>
  <c r="AB304" i="1"/>
  <c r="AB282" i="1" s="1"/>
  <c r="AB281" i="1" s="1"/>
  <c r="AA304" i="1"/>
  <c r="Z304" i="1"/>
  <c r="Y304" i="1"/>
  <c r="X304" i="1"/>
  <c r="X282" i="1" s="1"/>
  <c r="X281" i="1" s="1"/>
  <c r="W304" i="1"/>
  <c r="V304" i="1"/>
  <c r="U304" i="1"/>
  <c r="T304" i="1"/>
  <c r="T282" i="1" s="1"/>
  <c r="T281" i="1" s="1"/>
  <c r="S304" i="1"/>
  <c r="R304" i="1"/>
  <c r="Q304" i="1"/>
  <c r="P304" i="1"/>
  <c r="P282" i="1" s="1"/>
  <c r="P281" i="1" s="1"/>
  <c r="O304" i="1"/>
  <c r="N304" i="1"/>
  <c r="M304" i="1"/>
  <c r="L304" i="1"/>
  <c r="L282" i="1" s="1"/>
  <c r="L281" i="1" s="1"/>
  <c r="K304" i="1"/>
  <c r="J304" i="1"/>
  <c r="CM303" i="1"/>
  <c r="J303" i="1"/>
  <c r="CM302" i="1"/>
  <c r="J302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 s="1"/>
  <c r="CM296" i="1"/>
  <c r="J296" i="1"/>
  <c r="J295" i="1"/>
  <c r="J294" i="1"/>
  <c r="J293" i="1"/>
  <c r="J292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 s="1"/>
  <c r="J289" i="1"/>
  <c r="J288" i="1"/>
  <c r="J287" i="1"/>
  <c r="J286" i="1"/>
  <c r="CM285" i="1"/>
  <c r="J285" i="1"/>
  <c r="CM284" i="1"/>
  <c r="J284" i="1"/>
  <c r="CM283" i="1"/>
  <c r="CK283" i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CH282" i="1"/>
  <c r="CH281" i="1" s="1"/>
  <c r="CD282" i="1"/>
  <c r="CD281" i="1" s="1"/>
  <c r="BZ282" i="1"/>
  <c r="BZ281" i="1" s="1"/>
  <c r="BV282" i="1"/>
  <c r="BV281" i="1" s="1"/>
  <c r="BR282" i="1"/>
  <c r="BR281" i="1" s="1"/>
  <c r="BN282" i="1"/>
  <c r="BN281" i="1" s="1"/>
  <c r="BJ282" i="1"/>
  <c r="BJ281" i="1" s="1"/>
  <c r="BF282" i="1"/>
  <c r="BF281" i="1" s="1"/>
  <c r="BB282" i="1"/>
  <c r="BB281" i="1" s="1"/>
  <c r="AX282" i="1"/>
  <c r="AX281" i="1" s="1"/>
  <c r="AT282" i="1"/>
  <c r="AT281" i="1" s="1"/>
  <c r="AP282" i="1"/>
  <c r="AP281" i="1" s="1"/>
  <c r="AL282" i="1"/>
  <c r="AL281" i="1" s="1"/>
  <c r="AH282" i="1"/>
  <c r="AH281" i="1" s="1"/>
  <c r="AD282" i="1"/>
  <c r="AD281" i="1" s="1"/>
  <c r="Z282" i="1"/>
  <c r="Z281" i="1" s="1"/>
  <c r="V282" i="1"/>
  <c r="V281" i="1" s="1"/>
  <c r="R282" i="1"/>
  <c r="R281" i="1" s="1"/>
  <c r="N282" i="1"/>
  <c r="N281" i="1" s="1"/>
  <c r="CM281" i="1"/>
  <c r="J278" i="1"/>
  <c r="J277" i="1"/>
  <c r="J276" i="1"/>
  <c r="J275" i="1"/>
  <c r="J274" i="1"/>
  <c r="J273" i="1"/>
  <c r="J272" i="1"/>
  <c r="J271" i="1"/>
  <c r="J270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J267" i="1"/>
  <c r="J266" i="1"/>
  <c r="J265" i="1"/>
  <c r="J264" i="1"/>
  <c r="J263" i="1"/>
  <c r="J262" i="1"/>
  <c r="J261" i="1"/>
  <c r="J260" i="1"/>
  <c r="J259" i="1"/>
  <c r="J258" i="1"/>
  <c r="CK257" i="1"/>
  <c r="CJ257" i="1"/>
  <c r="CJ256" i="1" s="1"/>
  <c r="CI257" i="1"/>
  <c r="CH257" i="1"/>
  <c r="CH256" i="1" s="1"/>
  <c r="CG257" i="1"/>
  <c r="CF257" i="1"/>
  <c r="CF256" i="1" s="1"/>
  <c r="CE257" i="1"/>
  <c r="CD257" i="1"/>
  <c r="CD256" i="1" s="1"/>
  <c r="CC257" i="1"/>
  <c r="CB257" i="1"/>
  <c r="CB256" i="1" s="1"/>
  <c r="CA257" i="1"/>
  <c r="BZ257" i="1"/>
  <c r="BZ256" i="1" s="1"/>
  <c r="BY257" i="1"/>
  <c r="BX257" i="1"/>
  <c r="BX256" i="1" s="1"/>
  <c r="BW257" i="1"/>
  <c r="BV257" i="1"/>
  <c r="BV256" i="1" s="1"/>
  <c r="BU257" i="1"/>
  <c r="BT257" i="1"/>
  <c r="BT256" i="1" s="1"/>
  <c r="BS257" i="1"/>
  <c r="BR257" i="1"/>
  <c r="BR256" i="1" s="1"/>
  <c r="BQ257" i="1"/>
  <c r="BP257" i="1"/>
  <c r="BP256" i="1" s="1"/>
  <c r="BO257" i="1"/>
  <c r="BN257" i="1"/>
  <c r="BN256" i="1" s="1"/>
  <c r="BM257" i="1"/>
  <c r="BL257" i="1"/>
  <c r="BL256" i="1" s="1"/>
  <c r="BK257" i="1"/>
  <c r="BJ257" i="1"/>
  <c r="BJ256" i="1" s="1"/>
  <c r="BI257" i="1"/>
  <c r="BH257" i="1"/>
  <c r="BH256" i="1" s="1"/>
  <c r="BG257" i="1"/>
  <c r="BF257" i="1"/>
  <c r="BF256" i="1" s="1"/>
  <c r="BE257" i="1"/>
  <c r="BD257" i="1"/>
  <c r="BD256" i="1" s="1"/>
  <c r="BC257" i="1"/>
  <c r="BB257" i="1"/>
  <c r="BB256" i="1" s="1"/>
  <c r="BA257" i="1"/>
  <c r="AZ257" i="1"/>
  <c r="AZ256" i="1" s="1"/>
  <c r="AY257" i="1"/>
  <c r="AX257" i="1"/>
  <c r="AX256" i="1" s="1"/>
  <c r="AW257" i="1"/>
  <c r="AV257" i="1"/>
  <c r="AV256" i="1" s="1"/>
  <c r="AU257" i="1"/>
  <c r="AT257" i="1"/>
  <c r="AT256" i="1" s="1"/>
  <c r="AS257" i="1"/>
  <c r="AR257" i="1"/>
  <c r="AR256" i="1" s="1"/>
  <c r="AQ257" i="1"/>
  <c r="AP257" i="1"/>
  <c r="AP256" i="1" s="1"/>
  <c r="AO257" i="1"/>
  <c r="AN257" i="1"/>
  <c r="AN256" i="1" s="1"/>
  <c r="AM257" i="1"/>
  <c r="AL257" i="1"/>
  <c r="AL256" i="1" s="1"/>
  <c r="AK257" i="1"/>
  <c r="AJ257" i="1"/>
  <c r="AJ256" i="1" s="1"/>
  <c r="AI257" i="1"/>
  <c r="AH257" i="1"/>
  <c r="AH256" i="1" s="1"/>
  <c r="AG257" i="1"/>
  <c r="AF257" i="1"/>
  <c r="AF256" i="1" s="1"/>
  <c r="AE257" i="1"/>
  <c r="AD257" i="1"/>
  <c r="AD256" i="1" s="1"/>
  <c r="AC257" i="1"/>
  <c r="AB257" i="1"/>
  <c r="AB256" i="1" s="1"/>
  <c r="AA257" i="1"/>
  <c r="Z257" i="1"/>
  <c r="Z256" i="1" s="1"/>
  <c r="Y257" i="1"/>
  <c r="X257" i="1"/>
  <c r="X256" i="1" s="1"/>
  <c r="W257" i="1"/>
  <c r="V257" i="1"/>
  <c r="V256" i="1" s="1"/>
  <c r="U257" i="1"/>
  <c r="T257" i="1"/>
  <c r="T256" i="1" s="1"/>
  <c r="S257" i="1"/>
  <c r="R257" i="1"/>
  <c r="R256" i="1" s="1"/>
  <c r="Q257" i="1"/>
  <c r="P257" i="1"/>
  <c r="P256" i="1" s="1"/>
  <c r="O257" i="1"/>
  <c r="N257" i="1"/>
  <c r="N256" i="1" s="1"/>
  <c r="M257" i="1"/>
  <c r="L257" i="1"/>
  <c r="L256" i="1" s="1"/>
  <c r="K257" i="1"/>
  <c r="J257" i="1"/>
  <c r="CK256" i="1"/>
  <c r="CI256" i="1"/>
  <c r="CG256" i="1"/>
  <c r="CE256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J256" i="1" s="1"/>
  <c r="J255" i="1"/>
  <c r="J254" i="1"/>
  <c r="J253" i="1"/>
  <c r="J252" i="1"/>
  <c r="J251" i="1"/>
  <c r="J250" i="1"/>
  <c r="J249" i="1"/>
  <c r="J248" i="1"/>
  <c r="J247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J244" i="1"/>
  <c r="J243" i="1"/>
  <c r="J242" i="1"/>
  <c r="J241" i="1"/>
  <c r="J240" i="1"/>
  <c r="J239" i="1"/>
  <c r="CM238" i="1"/>
  <c r="J238" i="1"/>
  <c r="CM237" i="1"/>
  <c r="J237" i="1"/>
  <c r="CM236" i="1"/>
  <c r="CK236" i="1"/>
  <c r="CJ236" i="1"/>
  <c r="CI236" i="1"/>
  <c r="CH236" i="1"/>
  <c r="CG236" i="1"/>
  <c r="CF236" i="1"/>
  <c r="CE236" i="1"/>
  <c r="CD236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CM235" i="1"/>
  <c r="CK235" i="1"/>
  <c r="CJ235" i="1"/>
  <c r="CJ234" i="1" s="1"/>
  <c r="CI235" i="1"/>
  <c r="CH235" i="1"/>
  <c r="CH234" i="1" s="1"/>
  <c r="CG235" i="1"/>
  <c r="CF235" i="1"/>
  <c r="CF234" i="1" s="1"/>
  <c r="CE235" i="1"/>
  <c r="CD235" i="1"/>
  <c r="CD234" i="1" s="1"/>
  <c r="CC235" i="1"/>
  <c r="CB235" i="1"/>
  <c r="CB234" i="1" s="1"/>
  <c r="CA235" i="1"/>
  <c r="BZ235" i="1"/>
  <c r="BZ234" i="1" s="1"/>
  <c r="BY235" i="1"/>
  <c r="BX235" i="1"/>
  <c r="BX234" i="1" s="1"/>
  <c r="BW235" i="1"/>
  <c r="BV235" i="1"/>
  <c r="BV234" i="1" s="1"/>
  <c r="BU235" i="1"/>
  <c r="BT235" i="1"/>
  <c r="BT234" i="1" s="1"/>
  <c r="BS235" i="1"/>
  <c r="BR235" i="1"/>
  <c r="BR234" i="1" s="1"/>
  <c r="BQ235" i="1"/>
  <c r="BP235" i="1"/>
  <c r="BP234" i="1" s="1"/>
  <c r="BO235" i="1"/>
  <c r="BN235" i="1"/>
  <c r="BN234" i="1" s="1"/>
  <c r="BM235" i="1"/>
  <c r="BL235" i="1"/>
  <c r="BL234" i="1" s="1"/>
  <c r="BK235" i="1"/>
  <c r="BJ235" i="1"/>
  <c r="BJ234" i="1" s="1"/>
  <c r="BI235" i="1"/>
  <c r="BH235" i="1"/>
  <c r="BH234" i="1" s="1"/>
  <c r="BG235" i="1"/>
  <c r="BF235" i="1"/>
  <c r="BF234" i="1" s="1"/>
  <c r="BE235" i="1"/>
  <c r="BD235" i="1"/>
  <c r="BD234" i="1" s="1"/>
  <c r="BC235" i="1"/>
  <c r="BB235" i="1"/>
  <c r="BB234" i="1" s="1"/>
  <c r="BA235" i="1"/>
  <c r="AZ235" i="1"/>
  <c r="AZ234" i="1" s="1"/>
  <c r="AY235" i="1"/>
  <c r="AX235" i="1"/>
  <c r="AX234" i="1" s="1"/>
  <c r="AW235" i="1"/>
  <c r="AV235" i="1"/>
  <c r="AV234" i="1" s="1"/>
  <c r="AU235" i="1"/>
  <c r="AT235" i="1"/>
  <c r="AT234" i="1" s="1"/>
  <c r="AS235" i="1"/>
  <c r="AR235" i="1"/>
  <c r="AR234" i="1" s="1"/>
  <c r="AQ235" i="1"/>
  <c r="AP235" i="1"/>
  <c r="AP234" i="1" s="1"/>
  <c r="AO235" i="1"/>
  <c r="AN235" i="1"/>
  <c r="AN234" i="1" s="1"/>
  <c r="AM235" i="1"/>
  <c r="AL235" i="1"/>
  <c r="AL234" i="1" s="1"/>
  <c r="AK235" i="1"/>
  <c r="AJ235" i="1"/>
  <c r="AJ234" i="1" s="1"/>
  <c r="AI235" i="1"/>
  <c r="AH235" i="1"/>
  <c r="AH234" i="1" s="1"/>
  <c r="AG235" i="1"/>
  <c r="AF235" i="1"/>
  <c r="AF234" i="1" s="1"/>
  <c r="AE235" i="1"/>
  <c r="AD235" i="1"/>
  <c r="AD234" i="1" s="1"/>
  <c r="AC235" i="1"/>
  <c r="AB235" i="1"/>
  <c r="AB234" i="1" s="1"/>
  <c r="AA235" i="1"/>
  <c r="Z235" i="1"/>
  <c r="Z234" i="1" s="1"/>
  <c r="Y235" i="1"/>
  <c r="X235" i="1"/>
  <c r="X234" i="1" s="1"/>
  <c r="W235" i="1"/>
  <c r="V235" i="1"/>
  <c r="V234" i="1" s="1"/>
  <c r="U235" i="1"/>
  <c r="T235" i="1"/>
  <c r="T234" i="1" s="1"/>
  <c r="S235" i="1"/>
  <c r="R235" i="1"/>
  <c r="R234" i="1" s="1"/>
  <c r="Q235" i="1"/>
  <c r="P235" i="1"/>
  <c r="P234" i="1" s="1"/>
  <c r="O235" i="1"/>
  <c r="N235" i="1"/>
  <c r="N234" i="1" s="1"/>
  <c r="M235" i="1"/>
  <c r="L235" i="1"/>
  <c r="L234" i="1" s="1"/>
  <c r="K235" i="1"/>
  <c r="J235" i="1"/>
  <c r="CK234" i="1"/>
  <c r="CI234" i="1"/>
  <c r="CG234" i="1"/>
  <c r="CE234" i="1"/>
  <c r="CC234" i="1"/>
  <c r="CA234" i="1"/>
  <c r="BY234" i="1"/>
  <c r="BW234" i="1"/>
  <c r="BU234" i="1"/>
  <c r="BS234" i="1"/>
  <c r="BQ234" i="1"/>
  <c r="BO234" i="1"/>
  <c r="BM234" i="1"/>
  <c r="BK234" i="1"/>
  <c r="BI234" i="1"/>
  <c r="BG234" i="1"/>
  <c r="BE234" i="1"/>
  <c r="BC234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J234" i="1" s="1"/>
  <c r="J232" i="1"/>
  <c r="J231" i="1"/>
  <c r="J230" i="1"/>
  <c r="J229" i="1"/>
  <c r="CK228" i="1"/>
  <c r="CK226" i="1" s="1"/>
  <c r="CK217" i="1" s="1"/>
  <c r="CJ228" i="1"/>
  <c r="CI228" i="1"/>
  <c r="CI226" i="1" s="1"/>
  <c r="CH228" i="1"/>
  <c r="CG228" i="1"/>
  <c r="CG226" i="1" s="1"/>
  <c r="CG217" i="1" s="1"/>
  <c r="CF228" i="1"/>
  <c r="CE228" i="1"/>
  <c r="CE226" i="1" s="1"/>
  <c r="CD228" i="1"/>
  <c r="CC228" i="1"/>
  <c r="CC226" i="1" s="1"/>
  <c r="CC217" i="1" s="1"/>
  <c r="CB228" i="1"/>
  <c r="CA228" i="1"/>
  <c r="CA226" i="1" s="1"/>
  <c r="BZ228" i="1"/>
  <c r="BY228" i="1"/>
  <c r="BY226" i="1" s="1"/>
  <c r="BY217" i="1" s="1"/>
  <c r="BX228" i="1"/>
  <c r="BW228" i="1"/>
  <c r="BW226" i="1" s="1"/>
  <c r="BV228" i="1"/>
  <c r="BU228" i="1"/>
  <c r="BU226" i="1" s="1"/>
  <c r="BU217" i="1" s="1"/>
  <c r="BT228" i="1"/>
  <c r="BS228" i="1"/>
  <c r="BS226" i="1" s="1"/>
  <c r="BR228" i="1"/>
  <c r="BQ228" i="1"/>
  <c r="BQ226" i="1" s="1"/>
  <c r="BQ217" i="1" s="1"/>
  <c r="BP228" i="1"/>
  <c r="BO228" i="1"/>
  <c r="BO226" i="1" s="1"/>
  <c r="BN228" i="1"/>
  <c r="BM228" i="1"/>
  <c r="BM226" i="1" s="1"/>
  <c r="BM217" i="1" s="1"/>
  <c r="BL228" i="1"/>
  <c r="BK228" i="1"/>
  <c r="BK226" i="1" s="1"/>
  <c r="BJ228" i="1"/>
  <c r="BI228" i="1"/>
  <c r="BI226" i="1" s="1"/>
  <c r="BI217" i="1" s="1"/>
  <c r="BH228" i="1"/>
  <c r="BG228" i="1"/>
  <c r="BG226" i="1" s="1"/>
  <c r="BF228" i="1"/>
  <c r="BE228" i="1"/>
  <c r="BE226" i="1" s="1"/>
  <c r="BE217" i="1" s="1"/>
  <c r="BD228" i="1"/>
  <c r="BC228" i="1"/>
  <c r="BC226" i="1" s="1"/>
  <c r="BB228" i="1"/>
  <c r="BA228" i="1"/>
  <c r="BA226" i="1" s="1"/>
  <c r="BA217" i="1" s="1"/>
  <c r="AZ228" i="1"/>
  <c r="AY228" i="1"/>
  <c r="AY226" i="1" s="1"/>
  <c r="AX228" i="1"/>
  <c r="AW228" i="1"/>
  <c r="AW226" i="1" s="1"/>
  <c r="AW217" i="1" s="1"/>
  <c r="AV228" i="1"/>
  <c r="AU228" i="1"/>
  <c r="AU226" i="1" s="1"/>
  <c r="AT228" i="1"/>
  <c r="AS228" i="1"/>
  <c r="AS226" i="1" s="1"/>
  <c r="AS217" i="1" s="1"/>
  <c r="AR228" i="1"/>
  <c r="AQ228" i="1"/>
  <c r="AQ226" i="1" s="1"/>
  <c r="AP228" i="1"/>
  <c r="AO228" i="1"/>
  <c r="AO226" i="1" s="1"/>
  <c r="AO217" i="1" s="1"/>
  <c r="AN228" i="1"/>
  <c r="AM228" i="1"/>
  <c r="AM226" i="1" s="1"/>
  <c r="AL228" i="1"/>
  <c r="AK228" i="1"/>
  <c r="AK226" i="1" s="1"/>
  <c r="AK217" i="1" s="1"/>
  <c r="AJ228" i="1"/>
  <c r="AI228" i="1"/>
  <c r="AI226" i="1" s="1"/>
  <c r="AH228" i="1"/>
  <c r="AG228" i="1"/>
  <c r="AG226" i="1" s="1"/>
  <c r="AG217" i="1" s="1"/>
  <c r="AF228" i="1"/>
  <c r="AE228" i="1"/>
  <c r="AE226" i="1" s="1"/>
  <c r="AD228" i="1"/>
  <c r="AC228" i="1"/>
  <c r="AC226" i="1" s="1"/>
  <c r="AC217" i="1" s="1"/>
  <c r="AB228" i="1"/>
  <c r="AA228" i="1"/>
  <c r="AA226" i="1" s="1"/>
  <c r="Z228" i="1"/>
  <c r="Y228" i="1"/>
  <c r="Y226" i="1" s="1"/>
  <c r="Y217" i="1" s="1"/>
  <c r="X228" i="1"/>
  <c r="W228" i="1"/>
  <c r="W226" i="1" s="1"/>
  <c r="V228" i="1"/>
  <c r="U228" i="1"/>
  <c r="U226" i="1" s="1"/>
  <c r="U217" i="1" s="1"/>
  <c r="T228" i="1"/>
  <c r="S228" i="1"/>
  <c r="S226" i="1" s="1"/>
  <c r="R228" i="1"/>
  <c r="Q228" i="1"/>
  <c r="Q226" i="1" s="1"/>
  <c r="Q217" i="1" s="1"/>
  <c r="P228" i="1"/>
  <c r="O228" i="1"/>
  <c r="O226" i="1" s="1"/>
  <c r="N228" i="1"/>
  <c r="M228" i="1"/>
  <c r="M226" i="1" s="1"/>
  <c r="M217" i="1" s="1"/>
  <c r="L228" i="1"/>
  <c r="K228" i="1"/>
  <c r="J227" i="1"/>
  <c r="CJ226" i="1"/>
  <c r="CH226" i="1"/>
  <c r="CF226" i="1"/>
  <c r="CD226" i="1"/>
  <c r="CB226" i="1"/>
  <c r="BZ226" i="1"/>
  <c r="BX226" i="1"/>
  <c r="BV226" i="1"/>
  <c r="BT226" i="1"/>
  <c r="BR226" i="1"/>
  <c r="BP226" i="1"/>
  <c r="BN226" i="1"/>
  <c r="BL226" i="1"/>
  <c r="BJ226" i="1"/>
  <c r="BH226" i="1"/>
  <c r="BF226" i="1"/>
  <c r="BD226" i="1"/>
  <c r="BB226" i="1"/>
  <c r="AZ226" i="1"/>
  <c r="AX226" i="1"/>
  <c r="AV226" i="1"/>
  <c r="AT226" i="1"/>
  <c r="AR226" i="1"/>
  <c r="AP226" i="1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N226" i="1"/>
  <c r="L226" i="1"/>
  <c r="J225" i="1"/>
  <c r="J224" i="1"/>
  <c r="J223" i="1"/>
  <c r="J222" i="1"/>
  <c r="J221" i="1"/>
  <c r="CK220" i="1"/>
  <c r="CK218" i="1" s="1"/>
  <c r="CJ220" i="1"/>
  <c r="CI220" i="1"/>
  <c r="CI218" i="1" s="1"/>
  <c r="CH220" i="1"/>
  <c r="CG220" i="1"/>
  <c r="CG218" i="1" s="1"/>
  <c r="CF220" i="1"/>
  <c r="CE220" i="1"/>
  <c r="CE218" i="1" s="1"/>
  <c r="CD220" i="1"/>
  <c r="CC220" i="1"/>
  <c r="CC218" i="1" s="1"/>
  <c r="CB220" i="1"/>
  <c r="CA220" i="1"/>
  <c r="CA218" i="1" s="1"/>
  <c r="BZ220" i="1"/>
  <c r="BY220" i="1"/>
  <c r="BY218" i="1" s="1"/>
  <c r="BX220" i="1"/>
  <c r="BW220" i="1"/>
  <c r="BW218" i="1" s="1"/>
  <c r="BV220" i="1"/>
  <c r="BU220" i="1"/>
  <c r="BU218" i="1" s="1"/>
  <c r="BT220" i="1"/>
  <c r="BS220" i="1"/>
  <c r="BS218" i="1" s="1"/>
  <c r="BR220" i="1"/>
  <c r="BQ220" i="1"/>
  <c r="BQ218" i="1" s="1"/>
  <c r="BP220" i="1"/>
  <c r="BO220" i="1"/>
  <c r="BO218" i="1" s="1"/>
  <c r="BN220" i="1"/>
  <c r="BM220" i="1"/>
  <c r="BM218" i="1" s="1"/>
  <c r="BL220" i="1"/>
  <c r="BK220" i="1"/>
  <c r="BK218" i="1" s="1"/>
  <c r="BJ220" i="1"/>
  <c r="BI220" i="1"/>
  <c r="BI218" i="1" s="1"/>
  <c r="BH220" i="1"/>
  <c r="BG220" i="1"/>
  <c r="BG218" i="1" s="1"/>
  <c r="BF220" i="1"/>
  <c r="BE220" i="1"/>
  <c r="BE218" i="1" s="1"/>
  <c r="BD220" i="1"/>
  <c r="BC220" i="1"/>
  <c r="BC218" i="1" s="1"/>
  <c r="BB220" i="1"/>
  <c r="BA220" i="1"/>
  <c r="BA218" i="1" s="1"/>
  <c r="AZ220" i="1"/>
  <c r="AY220" i="1"/>
  <c r="AY218" i="1" s="1"/>
  <c r="AX220" i="1"/>
  <c r="AW220" i="1"/>
  <c r="AW218" i="1" s="1"/>
  <c r="AV220" i="1"/>
  <c r="AU220" i="1"/>
  <c r="AU218" i="1" s="1"/>
  <c r="AT220" i="1"/>
  <c r="AS220" i="1"/>
  <c r="AS218" i="1" s="1"/>
  <c r="AR220" i="1"/>
  <c r="AQ220" i="1"/>
  <c r="AQ218" i="1" s="1"/>
  <c r="AP220" i="1"/>
  <c r="AO220" i="1"/>
  <c r="AO218" i="1" s="1"/>
  <c r="AN220" i="1"/>
  <c r="AM220" i="1"/>
  <c r="AM218" i="1" s="1"/>
  <c r="AL220" i="1"/>
  <c r="AK220" i="1"/>
  <c r="AK218" i="1" s="1"/>
  <c r="AJ220" i="1"/>
  <c r="AI220" i="1"/>
  <c r="AI218" i="1" s="1"/>
  <c r="AH220" i="1"/>
  <c r="AG220" i="1"/>
  <c r="AG218" i="1" s="1"/>
  <c r="AF220" i="1"/>
  <c r="AE220" i="1"/>
  <c r="AE218" i="1" s="1"/>
  <c r="AD220" i="1"/>
  <c r="AC220" i="1"/>
  <c r="AC218" i="1" s="1"/>
  <c r="AB220" i="1"/>
  <c r="AA220" i="1"/>
  <c r="AA218" i="1" s="1"/>
  <c r="Z220" i="1"/>
  <c r="Y220" i="1"/>
  <c r="Y218" i="1" s="1"/>
  <c r="X220" i="1"/>
  <c r="W220" i="1"/>
  <c r="W218" i="1" s="1"/>
  <c r="V220" i="1"/>
  <c r="U220" i="1"/>
  <c r="U218" i="1" s="1"/>
  <c r="T220" i="1"/>
  <c r="S220" i="1"/>
  <c r="S218" i="1" s="1"/>
  <c r="R220" i="1"/>
  <c r="Q220" i="1"/>
  <c r="Q218" i="1" s="1"/>
  <c r="P220" i="1"/>
  <c r="O220" i="1"/>
  <c r="O218" i="1" s="1"/>
  <c r="N220" i="1"/>
  <c r="M220" i="1"/>
  <c r="M218" i="1" s="1"/>
  <c r="L220" i="1"/>
  <c r="K220" i="1"/>
  <c r="J219" i="1"/>
  <c r="CJ218" i="1"/>
  <c r="CH218" i="1"/>
  <c r="CH217" i="1" s="1"/>
  <c r="CF218" i="1"/>
  <c r="CD218" i="1"/>
  <c r="CD217" i="1" s="1"/>
  <c r="CB218" i="1"/>
  <c r="BZ218" i="1"/>
  <c r="BZ217" i="1" s="1"/>
  <c r="BX218" i="1"/>
  <c r="BV218" i="1"/>
  <c r="BV217" i="1" s="1"/>
  <c r="BT218" i="1"/>
  <c r="BR218" i="1"/>
  <c r="BR217" i="1" s="1"/>
  <c r="BP218" i="1"/>
  <c r="BN218" i="1"/>
  <c r="BN217" i="1" s="1"/>
  <c r="BL218" i="1"/>
  <c r="BJ218" i="1"/>
  <c r="BJ217" i="1" s="1"/>
  <c r="BH218" i="1"/>
  <c r="BF218" i="1"/>
  <c r="BF217" i="1" s="1"/>
  <c r="BD218" i="1"/>
  <c r="BB218" i="1"/>
  <c r="BB217" i="1" s="1"/>
  <c r="AZ218" i="1"/>
  <c r="AX218" i="1"/>
  <c r="AX217" i="1" s="1"/>
  <c r="AV218" i="1"/>
  <c r="AT218" i="1"/>
  <c r="AT217" i="1" s="1"/>
  <c r="AR218" i="1"/>
  <c r="AP218" i="1"/>
  <c r="AP217" i="1" s="1"/>
  <c r="AN218" i="1"/>
  <c r="AL218" i="1"/>
  <c r="AL217" i="1" s="1"/>
  <c r="AJ218" i="1"/>
  <c r="AH218" i="1"/>
  <c r="AH217" i="1" s="1"/>
  <c r="AF218" i="1"/>
  <c r="AD218" i="1"/>
  <c r="AD217" i="1" s="1"/>
  <c r="AB218" i="1"/>
  <c r="Z218" i="1"/>
  <c r="Z217" i="1" s="1"/>
  <c r="X218" i="1"/>
  <c r="V218" i="1"/>
  <c r="V217" i="1" s="1"/>
  <c r="T218" i="1"/>
  <c r="R218" i="1"/>
  <c r="R217" i="1" s="1"/>
  <c r="P218" i="1"/>
  <c r="N218" i="1"/>
  <c r="N217" i="1" s="1"/>
  <c r="L218" i="1"/>
  <c r="CI217" i="1"/>
  <c r="CE217" i="1"/>
  <c r="CA217" i="1"/>
  <c r="BW217" i="1"/>
  <c r="BS217" i="1"/>
  <c r="BO217" i="1"/>
  <c r="BK217" i="1"/>
  <c r="BG217" i="1"/>
  <c r="BC217" i="1"/>
  <c r="AY217" i="1"/>
  <c r="AU217" i="1"/>
  <c r="AQ217" i="1"/>
  <c r="AM217" i="1"/>
  <c r="AI217" i="1"/>
  <c r="AE217" i="1"/>
  <c r="AA217" i="1"/>
  <c r="W217" i="1"/>
  <c r="S217" i="1"/>
  <c r="O217" i="1"/>
  <c r="J215" i="1"/>
  <c r="J214" i="1"/>
  <c r="CK213" i="1"/>
  <c r="CJ213" i="1"/>
  <c r="CI213" i="1"/>
  <c r="CI209" i="1" s="1"/>
  <c r="CH213" i="1"/>
  <c r="CG213" i="1"/>
  <c r="CF213" i="1"/>
  <c r="CE213" i="1"/>
  <c r="CE209" i="1" s="1"/>
  <c r="CD213" i="1"/>
  <c r="CC213" i="1"/>
  <c r="CB213" i="1"/>
  <c r="CA213" i="1"/>
  <c r="CA209" i="1" s="1"/>
  <c r="BZ213" i="1"/>
  <c r="BY213" i="1"/>
  <c r="BX213" i="1"/>
  <c r="BW213" i="1"/>
  <c r="BW209" i="1" s="1"/>
  <c r="BV213" i="1"/>
  <c r="BU213" i="1"/>
  <c r="BT213" i="1"/>
  <c r="BS213" i="1"/>
  <c r="BS209" i="1" s="1"/>
  <c r="BR213" i="1"/>
  <c r="BQ213" i="1"/>
  <c r="BP213" i="1"/>
  <c r="BO213" i="1"/>
  <c r="BO209" i="1" s="1"/>
  <c r="BN213" i="1"/>
  <c r="BM213" i="1"/>
  <c r="BL213" i="1"/>
  <c r="BK213" i="1"/>
  <c r="BK209" i="1" s="1"/>
  <c r="BJ213" i="1"/>
  <c r="BI213" i="1"/>
  <c r="BH213" i="1"/>
  <c r="BG213" i="1"/>
  <c r="BG209" i="1" s="1"/>
  <c r="BF213" i="1"/>
  <c r="BE213" i="1"/>
  <c r="BD213" i="1"/>
  <c r="BC213" i="1"/>
  <c r="BC209" i="1" s="1"/>
  <c r="BB213" i="1"/>
  <c r="BA213" i="1"/>
  <c r="AZ213" i="1"/>
  <c r="AY213" i="1"/>
  <c r="AY209" i="1" s="1"/>
  <c r="AX213" i="1"/>
  <c r="AW213" i="1"/>
  <c r="AV213" i="1"/>
  <c r="AU213" i="1"/>
  <c r="AU209" i="1" s="1"/>
  <c r="AT213" i="1"/>
  <c r="AS213" i="1"/>
  <c r="AR213" i="1"/>
  <c r="AQ213" i="1"/>
  <c r="AQ209" i="1" s="1"/>
  <c r="AP213" i="1"/>
  <c r="AO213" i="1"/>
  <c r="AN213" i="1"/>
  <c r="AM213" i="1"/>
  <c r="AM209" i="1" s="1"/>
  <c r="AL213" i="1"/>
  <c r="AK213" i="1"/>
  <c r="AJ213" i="1"/>
  <c r="AI213" i="1"/>
  <c r="AI209" i="1" s="1"/>
  <c r="AH213" i="1"/>
  <c r="AG213" i="1"/>
  <c r="AF213" i="1"/>
  <c r="AE213" i="1"/>
  <c r="AE209" i="1" s="1"/>
  <c r="AD213" i="1"/>
  <c r="AC213" i="1"/>
  <c r="AB213" i="1"/>
  <c r="AA213" i="1"/>
  <c r="AA209" i="1" s="1"/>
  <c r="Z213" i="1"/>
  <c r="Y213" i="1"/>
  <c r="X213" i="1"/>
  <c r="W213" i="1"/>
  <c r="W209" i="1" s="1"/>
  <c r="V213" i="1"/>
  <c r="U213" i="1"/>
  <c r="T213" i="1"/>
  <c r="S213" i="1"/>
  <c r="S209" i="1" s="1"/>
  <c r="R213" i="1"/>
  <c r="Q213" i="1"/>
  <c r="P213" i="1"/>
  <c r="O213" i="1"/>
  <c r="O209" i="1" s="1"/>
  <c r="N213" i="1"/>
  <c r="M213" i="1"/>
  <c r="L213" i="1"/>
  <c r="K213" i="1"/>
  <c r="J213" i="1" s="1"/>
  <c r="J212" i="1"/>
  <c r="J211" i="1"/>
  <c r="CK210" i="1"/>
  <c r="CJ210" i="1"/>
  <c r="CJ209" i="1" s="1"/>
  <c r="CI210" i="1"/>
  <c r="CH210" i="1"/>
  <c r="CH209" i="1" s="1"/>
  <c r="CG210" i="1"/>
  <c r="CF210" i="1"/>
  <c r="CF209" i="1" s="1"/>
  <c r="CE210" i="1"/>
  <c r="CD210" i="1"/>
  <c r="CD209" i="1" s="1"/>
  <c r="CC210" i="1"/>
  <c r="CB210" i="1"/>
  <c r="CB209" i="1" s="1"/>
  <c r="CA210" i="1"/>
  <c r="BZ210" i="1"/>
  <c r="BZ209" i="1" s="1"/>
  <c r="BY210" i="1"/>
  <c r="BX210" i="1"/>
  <c r="BX209" i="1" s="1"/>
  <c r="BW210" i="1"/>
  <c r="BV210" i="1"/>
  <c r="BV209" i="1" s="1"/>
  <c r="BU210" i="1"/>
  <c r="BT210" i="1"/>
  <c r="BT209" i="1" s="1"/>
  <c r="BS210" i="1"/>
  <c r="BR210" i="1"/>
  <c r="BR209" i="1" s="1"/>
  <c r="BQ210" i="1"/>
  <c r="BP210" i="1"/>
  <c r="BP209" i="1" s="1"/>
  <c r="BO210" i="1"/>
  <c r="BN210" i="1"/>
  <c r="BN209" i="1" s="1"/>
  <c r="BM210" i="1"/>
  <c r="BL210" i="1"/>
  <c r="BL209" i="1" s="1"/>
  <c r="BK210" i="1"/>
  <c r="BJ210" i="1"/>
  <c r="BJ209" i="1" s="1"/>
  <c r="BI210" i="1"/>
  <c r="BH210" i="1"/>
  <c r="BH209" i="1" s="1"/>
  <c r="BG210" i="1"/>
  <c r="BF210" i="1"/>
  <c r="BF209" i="1" s="1"/>
  <c r="BE210" i="1"/>
  <c r="BD210" i="1"/>
  <c r="BD209" i="1" s="1"/>
  <c r="BC210" i="1"/>
  <c r="BB210" i="1"/>
  <c r="BB209" i="1" s="1"/>
  <c r="BA210" i="1"/>
  <c r="AZ210" i="1"/>
  <c r="AZ209" i="1" s="1"/>
  <c r="AY210" i="1"/>
  <c r="AX210" i="1"/>
  <c r="AX209" i="1" s="1"/>
  <c r="AW210" i="1"/>
  <c r="AV210" i="1"/>
  <c r="AV209" i="1" s="1"/>
  <c r="AU210" i="1"/>
  <c r="AT210" i="1"/>
  <c r="AT209" i="1" s="1"/>
  <c r="AS210" i="1"/>
  <c r="AR210" i="1"/>
  <c r="AR209" i="1" s="1"/>
  <c r="AQ210" i="1"/>
  <c r="AP210" i="1"/>
  <c r="AP209" i="1" s="1"/>
  <c r="AO210" i="1"/>
  <c r="AN210" i="1"/>
  <c r="AN209" i="1" s="1"/>
  <c r="AM210" i="1"/>
  <c r="AL210" i="1"/>
  <c r="AL209" i="1" s="1"/>
  <c r="AK210" i="1"/>
  <c r="AJ210" i="1"/>
  <c r="AJ209" i="1" s="1"/>
  <c r="AI210" i="1"/>
  <c r="AH210" i="1"/>
  <c r="AH209" i="1" s="1"/>
  <c r="AG210" i="1"/>
  <c r="AF210" i="1"/>
  <c r="AF209" i="1" s="1"/>
  <c r="AE210" i="1"/>
  <c r="AD210" i="1"/>
  <c r="AD209" i="1" s="1"/>
  <c r="AC210" i="1"/>
  <c r="AB210" i="1"/>
  <c r="AB209" i="1" s="1"/>
  <c r="AA210" i="1"/>
  <c r="Z210" i="1"/>
  <c r="Z209" i="1" s="1"/>
  <c r="Y210" i="1"/>
  <c r="X210" i="1"/>
  <c r="X209" i="1" s="1"/>
  <c r="W210" i="1"/>
  <c r="V210" i="1"/>
  <c r="V209" i="1" s="1"/>
  <c r="U210" i="1"/>
  <c r="T210" i="1"/>
  <c r="T209" i="1" s="1"/>
  <c r="S210" i="1"/>
  <c r="R210" i="1"/>
  <c r="R209" i="1" s="1"/>
  <c r="Q210" i="1"/>
  <c r="P210" i="1"/>
  <c r="P209" i="1" s="1"/>
  <c r="O210" i="1"/>
  <c r="N210" i="1"/>
  <c r="N209" i="1" s="1"/>
  <c r="M210" i="1"/>
  <c r="L210" i="1"/>
  <c r="L209" i="1" s="1"/>
  <c r="K210" i="1"/>
  <c r="J210" i="1"/>
  <c r="CK209" i="1"/>
  <c r="CG209" i="1"/>
  <c r="CC209" i="1"/>
  <c r="BY209" i="1"/>
  <c r="BU209" i="1"/>
  <c r="BQ209" i="1"/>
  <c r="BM209" i="1"/>
  <c r="BI209" i="1"/>
  <c r="BE209" i="1"/>
  <c r="BA209" i="1"/>
  <c r="AW209" i="1"/>
  <c r="AS209" i="1"/>
  <c r="AO209" i="1"/>
  <c r="AK209" i="1"/>
  <c r="AG209" i="1"/>
  <c r="AC209" i="1"/>
  <c r="Y209" i="1"/>
  <c r="U209" i="1"/>
  <c r="Q209" i="1"/>
  <c r="M209" i="1"/>
  <c r="J207" i="1"/>
  <c r="J206" i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 s="1"/>
  <c r="J202" i="1"/>
  <c r="J201" i="1"/>
  <c r="J200" i="1"/>
  <c r="J199" i="1"/>
  <c r="CK198" i="1"/>
  <c r="CJ198" i="1"/>
  <c r="CJ197" i="1" s="1"/>
  <c r="CI198" i="1"/>
  <c r="CH198" i="1"/>
  <c r="CH197" i="1" s="1"/>
  <c r="CG198" i="1"/>
  <c r="CF198" i="1"/>
  <c r="CF197" i="1" s="1"/>
  <c r="CE198" i="1"/>
  <c r="CD198" i="1"/>
  <c r="CD197" i="1" s="1"/>
  <c r="CC198" i="1"/>
  <c r="CB198" i="1"/>
  <c r="CB197" i="1" s="1"/>
  <c r="CA198" i="1"/>
  <c r="BZ198" i="1"/>
  <c r="BZ197" i="1" s="1"/>
  <c r="BY198" i="1"/>
  <c r="BX198" i="1"/>
  <c r="BX197" i="1" s="1"/>
  <c r="BW198" i="1"/>
  <c r="BV198" i="1"/>
  <c r="BV197" i="1" s="1"/>
  <c r="BU198" i="1"/>
  <c r="BT198" i="1"/>
  <c r="BT197" i="1" s="1"/>
  <c r="BS198" i="1"/>
  <c r="BR198" i="1"/>
  <c r="BR197" i="1" s="1"/>
  <c r="BQ198" i="1"/>
  <c r="BP198" i="1"/>
  <c r="BP197" i="1" s="1"/>
  <c r="BO198" i="1"/>
  <c r="BN198" i="1"/>
  <c r="BN197" i="1" s="1"/>
  <c r="BM198" i="1"/>
  <c r="BL198" i="1"/>
  <c r="BL197" i="1" s="1"/>
  <c r="BK198" i="1"/>
  <c r="BJ198" i="1"/>
  <c r="BJ197" i="1" s="1"/>
  <c r="BI198" i="1"/>
  <c r="BH198" i="1"/>
  <c r="BH197" i="1" s="1"/>
  <c r="BG198" i="1"/>
  <c r="BF198" i="1"/>
  <c r="BF197" i="1" s="1"/>
  <c r="BE198" i="1"/>
  <c r="BD198" i="1"/>
  <c r="BD197" i="1" s="1"/>
  <c r="BC198" i="1"/>
  <c r="BB198" i="1"/>
  <c r="BB197" i="1" s="1"/>
  <c r="BA198" i="1"/>
  <c r="AZ198" i="1"/>
  <c r="AZ197" i="1" s="1"/>
  <c r="AY198" i="1"/>
  <c r="AX198" i="1"/>
  <c r="AX197" i="1" s="1"/>
  <c r="AW198" i="1"/>
  <c r="AV198" i="1"/>
  <c r="AV197" i="1" s="1"/>
  <c r="AU198" i="1"/>
  <c r="AT198" i="1"/>
  <c r="AT197" i="1" s="1"/>
  <c r="AS198" i="1"/>
  <c r="AR198" i="1"/>
  <c r="AR197" i="1" s="1"/>
  <c r="AQ198" i="1"/>
  <c r="AP198" i="1"/>
  <c r="AP197" i="1" s="1"/>
  <c r="AO198" i="1"/>
  <c r="AN198" i="1"/>
  <c r="AN197" i="1" s="1"/>
  <c r="AM198" i="1"/>
  <c r="AL198" i="1"/>
  <c r="AL197" i="1" s="1"/>
  <c r="AK198" i="1"/>
  <c r="AJ198" i="1"/>
  <c r="AJ197" i="1" s="1"/>
  <c r="AI198" i="1"/>
  <c r="AH198" i="1"/>
  <c r="AH197" i="1" s="1"/>
  <c r="AG198" i="1"/>
  <c r="AF198" i="1"/>
  <c r="AF197" i="1" s="1"/>
  <c r="AE198" i="1"/>
  <c r="AD198" i="1"/>
  <c r="AD197" i="1" s="1"/>
  <c r="AC198" i="1"/>
  <c r="AB198" i="1"/>
  <c r="AB197" i="1" s="1"/>
  <c r="AA198" i="1"/>
  <c r="Z198" i="1"/>
  <c r="Z197" i="1" s="1"/>
  <c r="Y198" i="1"/>
  <c r="X198" i="1"/>
  <c r="X197" i="1" s="1"/>
  <c r="W198" i="1"/>
  <c r="V198" i="1"/>
  <c r="V197" i="1" s="1"/>
  <c r="U198" i="1"/>
  <c r="T198" i="1"/>
  <c r="T197" i="1" s="1"/>
  <c r="S198" i="1"/>
  <c r="R198" i="1"/>
  <c r="R197" i="1" s="1"/>
  <c r="Q198" i="1"/>
  <c r="P198" i="1"/>
  <c r="P197" i="1" s="1"/>
  <c r="O198" i="1"/>
  <c r="N198" i="1"/>
  <c r="N197" i="1" s="1"/>
  <c r="M198" i="1"/>
  <c r="L198" i="1"/>
  <c r="L197" i="1" s="1"/>
  <c r="K198" i="1"/>
  <c r="J198" i="1"/>
  <c r="CK197" i="1"/>
  <c r="CI197" i="1"/>
  <c r="CG197" i="1"/>
  <c r="CE197" i="1"/>
  <c r="CC197" i="1"/>
  <c r="CA197" i="1"/>
  <c r="BY197" i="1"/>
  <c r="BW197" i="1"/>
  <c r="BU197" i="1"/>
  <c r="BS197" i="1"/>
  <c r="BQ197" i="1"/>
  <c r="BO197" i="1"/>
  <c r="BM197" i="1"/>
  <c r="BK197" i="1"/>
  <c r="BI197" i="1"/>
  <c r="BG197" i="1"/>
  <c r="BE197" i="1"/>
  <c r="BC197" i="1"/>
  <c r="BA197" i="1"/>
  <c r="AY197" i="1"/>
  <c r="AW197" i="1"/>
  <c r="AU197" i="1"/>
  <c r="AS197" i="1"/>
  <c r="AQ197" i="1"/>
  <c r="AO197" i="1"/>
  <c r="AM197" i="1"/>
  <c r="AK197" i="1"/>
  <c r="AI197" i="1"/>
  <c r="AG197" i="1"/>
  <c r="AE197" i="1"/>
  <c r="AC197" i="1"/>
  <c r="AA197" i="1"/>
  <c r="Y197" i="1"/>
  <c r="W197" i="1"/>
  <c r="U197" i="1"/>
  <c r="S197" i="1"/>
  <c r="Q197" i="1"/>
  <c r="O197" i="1"/>
  <c r="M197" i="1"/>
  <c r="K197" i="1"/>
  <c r="J197" i="1" s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J186" i="1"/>
  <c r="J185" i="1"/>
  <c r="J184" i="1"/>
  <c r="CK183" i="1"/>
  <c r="CJ183" i="1"/>
  <c r="CJ175" i="1" s="1"/>
  <c r="CI183" i="1"/>
  <c r="CH183" i="1"/>
  <c r="CG183" i="1"/>
  <c r="CF183" i="1"/>
  <c r="CF175" i="1" s="1"/>
  <c r="CE183" i="1"/>
  <c r="CD183" i="1"/>
  <c r="CC183" i="1"/>
  <c r="CB183" i="1"/>
  <c r="CB175" i="1" s="1"/>
  <c r="CA183" i="1"/>
  <c r="BZ183" i="1"/>
  <c r="BY183" i="1"/>
  <c r="BX183" i="1"/>
  <c r="BX175" i="1" s="1"/>
  <c r="BW183" i="1"/>
  <c r="BV183" i="1"/>
  <c r="BU183" i="1"/>
  <c r="BT183" i="1"/>
  <c r="BT175" i="1" s="1"/>
  <c r="BS183" i="1"/>
  <c r="BR183" i="1"/>
  <c r="BQ183" i="1"/>
  <c r="BP183" i="1"/>
  <c r="BP175" i="1" s="1"/>
  <c r="BO183" i="1"/>
  <c r="BN183" i="1"/>
  <c r="BM183" i="1"/>
  <c r="BL183" i="1"/>
  <c r="BL175" i="1" s="1"/>
  <c r="BK183" i="1"/>
  <c r="BJ183" i="1"/>
  <c r="BI183" i="1"/>
  <c r="BH183" i="1"/>
  <c r="BH175" i="1" s="1"/>
  <c r="BG183" i="1"/>
  <c r="BF183" i="1"/>
  <c r="BE183" i="1"/>
  <c r="BD183" i="1"/>
  <c r="BD175" i="1" s="1"/>
  <c r="BC183" i="1"/>
  <c r="BB183" i="1"/>
  <c r="BA183" i="1"/>
  <c r="AZ183" i="1"/>
  <c r="AZ175" i="1" s="1"/>
  <c r="AY183" i="1"/>
  <c r="AX183" i="1"/>
  <c r="AW183" i="1"/>
  <c r="AV183" i="1"/>
  <c r="AV175" i="1" s="1"/>
  <c r="AU183" i="1"/>
  <c r="AT183" i="1"/>
  <c r="AS183" i="1"/>
  <c r="AR183" i="1"/>
  <c r="AR175" i="1" s="1"/>
  <c r="AQ183" i="1"/>
  <c r="AP183" i="1"/>
  <c r="AO183" i="1"/>
  <c r="AN183" i="1"/>
  <c r="AN175" i="1" s="1"/>
  <c r="AM183" i="1"/>
  <c r="AL183" i="1"/>
  <c r="AK183" i="1"/>
  <c r="AJ183" i="1"/>
  <c r="AJ175" i="1" s="1"/>
  <c r="AI183" i="1"/>
  <c r="AH183" i="1"/>
  <c r="AG183" i="1"/>
  <c r="AF183" i="1"/>
  <c r="AF175" i="1" s="1"/>
  <c r="AE183" i="1"/>
  <c r="AD183" i="1"/>
  <c r="AC183" i="1"/>
  <c r="AB183" i="1"/>
  <c r="AB175" i="1" s="1"/>
  <c r="AA183" i="1"/>
  <c r="Z183" i="1"/>
  <c r="Y183" i="1"/>
  <c r="X183" i="1"/>
  <c r="X175" i="1" s="1"/>
  <c r="W183" i="1"/>
  <c r="V183" i="1"/>
  <c r="U183" i="1"/>
  <c r="T183" i="1"/>
  <c r="T175" i="1" s="1"/>
  <c r="S183" i="1"/>
  <c r="R183" i="1"/>
  <c r="Q183" i="1"/>
  <c r="P183" i="1"/>
  <c r="P175" i="1" s="1"/>
  <c r="O183" i="1"/>
  <c r="N183" i="1"/>
  <c r="M183" i="1"/>
  <c r="L183" i="1"/>
  <c r="L175" i="1" s="1"/>
  <c r="K183" i="1"/>
  <c r="J183" i="1"/>
  <c r="J182" i="1"/>
  <c r="J181" i="1"/>
  <c r="J180" i="1"/>
  <c r="J179" i="1"/>
  <c r="J178" i="1"/>
  <c r="J177" i="1"/>
  <c r="CK176" i="1"/>
  <c r="CK175" i="1" s="1"/>
  <c r="CJ176" i="1"/>
  <c r="CI176" i="1"/>
  <c r="CI175" i="1" s="1"/>
  <c r="CH176" i="1"/>
  <c r="CG176" i="1"/>
  <c r="CG175" i="1" s="1"/>
  <c r="CF176" i="1"/>
  <c r="CE176" i="1"/>
  <c r="CE175" i="1" s="1"/>
  <c r="CD176" i="1"/>
  <c r="CC176" i="1"/>
  <c r="CC175" i="1" s="1"/>
  <c r="CB176" i="1"/>
  <c r="CA176" i="1"/>
  <c r="CA175" i="1" s="1"/>
  <c r="BZ176" i="1"/>
  <c r="BY176" i="1"/>
  <c r="BY175" i="1" s="1"/>
  <c r="BX176" i="1"/>
  <c r="BW176" i="1"/>
  <c r="BW175" i="1" s="1"/>
  <c r="BV176" i="1"/>
  <c r="BU176" i="1"/>
  <c r="BU175" i="1" s="1"/>
  <c r="BT176" i="1"/>
  <c r="BS176" i="1"/>
  <c r="BS175" i="1" s="1"/>
  <c r="BR176" i="1"/>
  <c r="BQ176" i="1"/>
  <c r="BQ175" i="1" s="1"/>
  <c r="BP176" i="1"/>
  <c r="BO176" i="1"/>
  <c r="BO175" i="1" s="1"/>
  <c r="BN176" i="1"/>
  <c r="BM176" i="1"/>
  <c r="BM175" i="1" s="1"/>
  <c r="BL176" i="1"/>
  <c r="BK176" i="1"/>
  <c r="BK175" i="1" s="1"/>
  <c r="BJ176" i="1"/>
  <c r="BI176" i="1"/>
  <c r="BI175" i="1" s="1"/>
  <c r="BH176" i="1"/>
  <c r="BG176" i="1"/>
  <c r="BG175" i="1" s="1"/>
  <c r="BF176" i="1"/>
  <c r="BE176" i="1"/>
  <c r="BE175" i="1" s="1"/>
  <c r="BD176" i="1"/>
  <c r="BC176" i="1"/>
  <c r="BC175" i="1" s="1"/>
  <c r="BB176" i="1"/>
  <c r="BA176" i="1"/>
  <c r="BA175" i="1" s="1"/>
  <c r="AZ176" i="1"/>
  <c r="AY176" i="1"/>
  <c r="AY175" i="1" s="1"/>
  <c r="AX176" i="1"/>
  <c r="AW176" i="1"/>
  <c r="AW175" i="1" s="1"/>
  <c r="AV176" i="1"/>
  <c r="AU176" i="1"/>
  <c r="AU175" i="1" s="1"/>
  <c r="AT176" i="1"/>
  <c r="AS176" i="1"/>
  <c r="AS175" i="1" s="1"/>
  <c r="AR176" i="1"/>
  <c r="AQ176" i="1"/>
  <c r="AQ175" i="1" s="1"/>
  <c r="AP176" i="1"/>
  <c r="AO176" i="1"/>
  <c r="AO175" i="1" s="1"/>
  <c r="AN176" i="1"/>
  <c r="AM176" i="1"/>
  <c r="AM175" i="1" s="1"/>
  <c r="AL176" i="1"/>
  <c r="AK176" i="1"/>
  <c r="AK175" i="1" s="1"/>
  <c r="AJ176" i="1"/>
  <c r="AI176" i="1"/>
  <c r="AI175" i="1" s="1"/>
  <c r="AH176" i="1"/>
  <c r="AG176" i="1"/>
  <c r="AG175" i="1" s="1"/>
  <c r="AF176" i="1"/>
  <c r="AE176" i="1"/>
  <c r="AE175" i="1" s="1"/>
  <c r="AD176" i="1"/>
  <c r="AC176" i="1"/>
  <c r="AC175" i="1" s="1"/>
  <c r="AB176" i="1"/>
  <c r="AA176" i="1"/>
  <c r="AA175" i="1" s="1"/>
  <c r="Z176" i="1"/>
  <c r="Y176" i="1"/>
  <c r="Y175" i="1" s="1"/>
  <c r="X176" i="1"/>
  <c r="W176" i="1"/>
  <c r="W175" i="1" s="1"/>
  <c r="V176" i="1"/>
  <c r="U176" i="1"/>
  <c r="U175" i="1" s="1"/>
  <c r="T176" i="1"/>
  <c r="S176" i="1"/>
  <c r="S175" i="1" s="1"/>
  <c r="R176" i="1"/>
  <c r="Q176" i="1"/>
  <c r="Q175" i="1" s="1"/>
  <c r="P176" i="1"/>
  <c r="O176" i="1"/>
  <c r="O175" i="1" s="1"/>
  <c r="N176" i="1"/>
  <c r="M176" i="1"/>
  <c r="M175" i="1" s="1"/>
  <c r="L176" i="1"/>
  <c r="K176" i="1"/>
  <c r="CH175" i="1"/>
  <c r="CD175" i="1"/>
  <c r="BZ175" i="1"/>
  <c r="BV175" i="1"/>
  <c r="BR175" i="1"/>
  <c r="BN175" i="1"/>
  <c r="BJ175" i="1"/>
  <c r="BF175" i="1"/>
  <c r="BB175" i="1"/>
  <c r="AX175" i="1"/>
  <c r="AT175" i="1"/>
  <c r="AP175" i="1"/>
  <c r="AL175" i="1"/>
  <c r="AH175" i="1"/>
  <c r="AD175" i="1"/>
  <c r="Z175" i="1"/>
  <c r="V175" i="1"/>
  <c r="R175" i="1"/>
  <c r="N175" i="1"/>
  <c r="J174" i="1"/>
  <c r="J173" i="1"/>
  <c r="J172" i="1"/>
  <c r="CK171" i="1"/>
  <c r="CJ171" i="1"/>
  <c r="CI171" i="1"/>
  <c r="CI166" i="1" s="1"/>
  <c r="CH171" i="1"/>
  <c r="CG171" i="1"/>
  <c r="CF171" i="1"/>
  <c r="CE171" i="1"/>
  <c r="CE166" i="1" s="1"/>
  <c r="CD171" i="1"/>
  <c r="CC171" i="1"/>
  <c r="CB171" i="1"/>
  <c r="CA171" i="1"/>
  <c r="CA166" i="1" s="1"/>
  <c r="BZ171" i="1"/>
  <c r="BY171" i="1"/>
  <c r="BX171" i="1"/>
  <c r="BW171" i="1"/>
  <c r="BW166" i="1" s="1"/>
  <c r="BV171" i="1"/>
  <c r="BU171" i="1"/>
  <c r="BT171" i="1"/>
  <c r="BS171" i="1"/>
  <c r="BS166" i="1" s="1"/>
  <c r="BR171" i="1"/>
  <c r="BQ171" i="1"/>
  <c r="BP171" i="1"/>
  <c r="BO171" i="1"/>
  <c r="BO166" i="1" s="1"/>
  <c r="BN171" i="1"/>
  <c r="BM171" i="1"/>
  <c r="BL171" i="1"/>
  <c r="BK171" i="1"/>
  <c r="BK166" i="1" s="1"/>
  <c r="BJ171" i="1"/>
  <c r="BI171" i="1"/>
  <c r="BH171" i="1"/>
  <c r="BG171" i="1"/>
  <c r="BG166" i="1" s="1"/>
  <c r="BF171" i="1"/>
  <c r="BE171" i="1"/>
  <c r="BD171" i="1"/>
  <c r="BC171" i="1"/>
  <c r="BC166" i="1" s="1"/>
  <c r="BB171" i="1"/>
  <c r="BA171" i="1"/>
  <c r="AZ171" i="1"/>
  <c r="AY171" i="1"/>
  <c r="AY166" i="1" s="1"/>
  <c r="AX171" i="1"/>
  <c r="AW171" i="1"/>
  <c r="AV171" i="1"/>
  <c r="AU171" i="1"/>
  <c r="AU166" i="1" s="1"/>
  <c r="AT171" i="1"/>
  <c r="AS171" i="1"/>
  <c r="AR171" i="1"/>
  <c r="AQ171" i="1"/>
  <c r="AQ166" i="1" s="1"/>
  <c r="AP171" i="1"/>
  <c r="AO171" i="1"/>
  <c r="AN171" i="1"/>
  <c r="AM171" i="1"/>
  <c r="AM166" i="1" s="1"/>
  <c r="AL171" i="1"/>
  <c r="AK171" i="1"/>
  <c r="AJ171" i="1"/>
  <c r="AI171" i="1"/>
  <c r="AI166" i="1" s="1"/>
  <c r="AH171" i="1"/>
  <c r="AG171" i="1"/>
  <c r="AF171" i="1"/>
  <c r="AE171" i="1"/>
  <c r="AE166" i="1" s="1"/>
  <c r="AD171" i="1"/>
  <c r="AC171" i="1"/>
  <c r="AB171" i="1"/>
  <c r="AA171" i="1"/>
  <c r="AA166" i="1" s="1"/>
  <c r="Z171" i="1"/>
  <c r="Y171" i="1"/>
  <c r="X171" i="1"/>
  <c r="W171" i="1"/>
  <c r="W166" i="1" s="1"/>
  <c r="V171" i="1"/>
  <c r="U171" i="1"/>
  <c r="T171" i="1"/>
  <c r="S171" i="1"/>
  <c r="S166" i="1" s="1"/>
  <c r="R171" i="1"/>
  <c r="Q171" i="1"/>
  <c r="P171" i="1"/>
  <c r="O171" i="1"/>
  <c r="O166" i="1" s="1"/>
  <c r="N171" i="1"/>
  <c r="M171" i="1"/>
  <c r="L171" i="1"/>
  <c r="K171" i="1"/>
  <c r="J171" i="1" s="1"/>
  <c r="J170" i="1"/>
  <c r="J169" i="1"/>
  <c r="J168" i="1"/>
  <c r="CK167" i="1"/>
  <c r="CJ167" i="1"/>
  <c r="CJ166" i="1" s="1"/>
  <c r="CI167" i="1"/>
  <c r="CH167" i="1"/>
  <c r="CH166" i="1" s="1"/>
  <c r="CG167" i="1"/>
  <c r="CF167" i="1"/>
  <c r="CF166" i="1" s="1"/>
  <c r="CE167" i="1"/>
  <c r="CD167" i="1"/>
  <c r="CD166" i="1" s="1"/>
  <c r="CC167" i="1"/>
  <c r="CB167" i="1"/>
  <c r="CB166" i="1" s="1"/>
  <c r="CA167" i="1"/>
  <c r="BZ167" i="1"/>
  <c r="BZ166" i="1" s="1"/>
  <c r="BY167" i="1"/>
  <c r="BX167" i="1"/>
  <c r="BX166" i="1" s="1"/>
  <c r="BW167" i="1"/>
  <c r="BV167" i="1"/>
  <c r="BV166" i="1" s="1"/>
  <c r="BU167" i="1"/>
  <c r="BT167" i="1"/>
  <c r="BT166" i="1" s="1"/>
  <c r="BS167" i="1"/>
  <c r="BR167" i="1"/>
  <c r="BR166" i="1" s="1"/>
  <c r="BQ167" i="1"/>
  <c r="BP167" i="1"/>
  <c r="BP166" i="1" s="1"/>
  <c r="BO167" i="1"/>
  <c r="BN167" i="1"/>
  <c r="BN166" i="1" s="1"/>
  <c r="BM167" i="1"/>
  <c r="BL167" i="1"/>
  <c r="BL166" i="1" s="1"/>
  <c r="BK167" i="1"/>
  <c r="BJ167" i="1"/>
  <c r="BJ166" i="1" s="1"/>
  <c r="BI167" i="1"/>
  <c r="BH167" i="1"/>
  <c r="BH166" i="1" s="1"/>
  <c r="BG167" i="1"/>
  <c r="BF167" i="1"/>
  <c r="BF166" i="1" s="1"/>
  <c r="BE167" i="1"/>
  <c r="BD167" i="1"/>
  <c r="BD166" i="1" s="1"/>
  <c r="BC167" i="1"/>
  <c r="BB167" i="1"/>
  <c r="BB166" i="1" s="1"/>
  <c r="BA167" i="1"/>
  <c r="AZ167" i="1"/>
  <c r="AZ166" i="1" s="1"/>
  <c r="AY167" i="1"/>
  <c r="AX167" i="1"/>
  <c r="AX166" i="1" s="1"/>
  <c r="AW167" i="1"/>
  <c r="AV167" i="1"/>
  <c r="AV166" i="1" s="1"/>
  <c r="AU167" i="1"/>
  <c r="AT167" i="1"/>
  <c r="AT166" i="1" s="1"/>
  <c r="AS167" i="1"/>
  <c r="AR167" i="1"/>
  <c r="AR166" i="1" s="1"/>
  <c r="AQ167" i="1"/>
  <c r="AP167" i="1"/>
  <c r="AP166" i="1" s="1"/>
  <c r="AO167" i="1"/>
  <c r="AN167" i="1"/>
  <c r="AN166" i="1" s="1"/>
  <c r="AM167" i="1"/>
  <c r="AL167" i="1"/>
  <c r="AL166" i="1" s="1"/>
  <c r="AK167" i="1"/>
  <c r="AJ167" i="1"/>
  <c r="AJ166" i="1" s="1"/>
  <c r="AI167" i="1"/>
  <c r="AH167" i="1"/>
  <c r="AH166" i="1" s="1"/>
  <c r="AG167" i="1"/>
  <c r="AF167" i="1"/>
  <c r="AF166" i="1" s="1"/>
  <c r="AE167" i="1"/>
  <c r="AD167" i="1"/>
  <c r="AD166" i="1" s="1"/>
  <c r="AC167" i="1"/>
  <c r="AB167" i="1"/>
  <c r="AB166" i="1" s="1"/>
  <c r="AA167" i="1"/>
  <c r="Z167" i="1"/>
  <c r="Z166" i="1" s="1"/>
  <c r="Y167" i="1"/>
  <c r="X167" i="1"/>
  <c r="X166" i="1" s="1"/>
  <c r="W167" i="1"/>
  <c r="V167" i="1"/>
  <c r="V166" i="1" s="1"/>
  <c r="U167" i="1"/>
  <c r="T167" i="1"/>
  <c r="T166" i="1" s="1"/>
  <c r="S167" i="1"/>
  <c r="R167" i="1"/>
  <c r="R166" i="1" s="1"/>
  <c r="Q167" i="1"/>
  <c r="P167" i="1"/>
  <c r="P166" i="1" s="1"/>
  <c r="O167" i="1"/>
  <c r="N167" i="1"/>
  <c r="N166" i="1" s="1"/>
  <c r="M167" i="1"/>
  <c r="L167" i="1"/>
  <c r="L166" i="1" s="1"/>
  <c r="K167" i="1"/>
  <c r="J167" i="1"/>
  <c r="CK166" i="1"/>
  <c r="CG166" i="1"/>
  <c r="CC166" i="1"/>
  <c r="BY166" i="1"/>
  <c r="BU166" i="1"/>
  <c r="BQ166" i="1"/>
  <c r="BM166" i="1"/>
  <c r="BI166" i="1"/>
  <c r="BE166" i="1"/>
  <c r="BA166" i="1"/>
  <c r="AW166" i="1"/>
  <c r="AS166" i="1"/>
  <c r="AO166" i="1"/>
  <c r="AK166" i="1"/>
  <c r="AG166" i="1"/>
  <c r="AC166" i="1"/>
  <c r="Y166" i="1"/>
  <c r="U166" i="1"/>
  <c r="Q166" i="1"/>
  <c r="M166" i="1"/>
  <c r="J165" i="1"/>
  <c r="J164" i="1"/>
  <c r="J163" i="1"/>
  <c r="J162" i="1"/>
  <c r="H162" i="1"/>
  <c r="J161" i="1"/>
  <c r="J160" i="1"/>
  <c r="J159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 s="1"/>
  <c r="H158" i="1"/>
  <c r="CK157" i="1"/>
  <c r="CK156" i="1" s="1"/>
  <c r="CJ157" i="1"/>
  <c r="CI157" i="1"/>
  <c r="CI156" i="1" s="1"/>
  <c r="CI155" i="1" s="1"/>
  <c r="CH157" i="1"/>
  <c r="CG157" i="1"/>
  <c r="CG156" i="1" s="1"/>
  <c r="CF157" i="1"/>
  <c r="CE157" i="1"/>
  <c r="CE156" i="1" s="1"/>
  <c r="CE155" i="1" s="1"/>
  <c r="CD157" i="1"/>
  <c r="CC157" i="1"/>
  <c r="CC156" i="1" s="1"/>
  <c r="CB157" i="1"/>
  <c r="CA157" i="1"/>
  <c r="CA156" i="1" s="1"/>
  <c r="CA155" i="1" s="1"/>
  <c r="BZ157" i="1"/>
  <c r="BY157" i="1"/>
  <c r="BY156" i="1" s="1"/>
  <c r="BX157" i="1"/>
  <c r="BW157" i="1"/>
  <c r="BW156" i="1" s="1"/>
  <c r="BW155" i="1" s="1"/>
  <c r="BV157" i="1"/>
  <c r="BU157" i="1"/>
  <c r="BU156" i="1" s="1"/>
  <c r="BT157" i="1"/>
  <c r="BS157" i="1"/>
  <c r="BS156" i="1" s="1"/>
  <c r="BS155" i="1" s="1"/>
  <c r="BR157" i="1"/>
  <c r="BQ157" i="1"/>
  <c r="BQ156" i="1" s="1"/>
  <c r="BP157" i="1"/>
  <c r="BO157" i="1"/>
  <c r="BO156" i="1" s="1"/>
  <c r="BO155" i="1" s="1"/>
  <c r="BN157" i="1"/>
  <c r="BM157" i="1"/>
  <c r="BM156" i="1" s="1"/>
  <c r="BL157" i="1"/>
  <c r="BK157" i="1"/>
  <c r="BK156" i="1" s="1"/>
  <c r="BK155" i="1" s="1"/>
  <c r="BJ157" i="1"/>
  <c r="BI157" i="1"/>
  <c r="BI156" i="1" s="1"/>
  <c r="BH157" i="1"/>
  <c r="BG157" i="1"/>
  <c r="BG156" i="1" s="1"/>
  <c r="BG155" i="1" s="1"/>
  <c r="BF157" i="1"/>
  <c r="BE157" i="1"/>
  <c r="BE156" i="1" s="1"/>
  <c r="BD157" i="1"/>
  <c r="BC157" i="1"/>
  <c r="BC156" i="1" s="1"/>
  <c r="BC155" i="1" s="1"/>
  <c r="BB157" i="1"/>
  <c r="BA157" i="1"/>
  <c r="BA156" i="1" s="1"/>
  <c r="AZ157" i="1"/>
  <c r="AY157" i="1"/>
  <c r="AY156" i="1" s="1"/>
  <c r="AY155" i="1" s="1"/>
  <c r="AX157" i="1"/>
  <c r="AW157" i="1"/>
  <c r="AW156" i="1" s="1"/>
  <c r="AV157" i="1"/>
  <c r="AU157" i="1"/>
  <c r="AU156" i="1" s="1"/>
  <c r="AU155" i="1" s="1"/>
  <c r="AT157" i="1"/>
  <c r="AS157" i="1"/>
  <c r="AS156" i="1" s="1"/>
  <c r="AR157" i="1"/>
  <c r="AQ157" i="1"/>
  <c r="AQ156" i="1" s="1"/>
  <c r="AQ155" i="1" s="1"/>
  <c r="AP157" i="1"/>
  <c r="AO157" i="1"/>
  <c r="AO156" i="1" s="1"/>
  <c r="AN157" i="1"/>
  <c r="AM157" i="1"/>
  <c r="AM156" i="1" s="1"/>
  <c r="AM155" i="1" s="1"/>
  <c r="AL157" i="1"/>
  <c r="AK157" i="1"/>
  <c r="AK156" i="1" s="1"/>
  <c r="AJ157" i="1"/>
  <c r="AI157" i="1"/>
  <c r="AI156" i="1" s="1"/>
  <c r="AI155" i="1" s="1"/>
  <c r="AH157" i="1"/>
  <c r="AG157" i="1"/>
  <c r="AG156" i="1" s="1"/>
  <c r="AF157" i="1"/>
  <c r="AE157" i="1"/>
  <c r="AE156" i="1" s="1"/>
  <c r="AE155" i="1" s="1"/>
  <c r="AD157" i="1"/>
  <c r="AC157" i="1"/>
  <c r="AC156" i="1" s="1"/>
  <c r="AB157" i="1"/>
  <c r="AA157" i="1"/>
  <c r="AA156" i="1" s="1"/>
  <c r="AA155" i="1" s="1"/>
  <c r="Z157" i="1"/>
  <c r="Y157" i="1"/>
  <c r="Y156" i="1" s="1"/>
  <c r="X157" i="1"/>
  <c r="W157" i="1"/>
  <c r="W156" i="1" s="1"/>
  <c r="W155" i="1" s="1"/>
  <c r="V157" i="1"/>
  <c r="U157" i="1"/>
  <c r="U156" i="1" s="1"/>
  <c r="T157" i="1"/>
  <c r="S157" i="1"/>
  <c r="S156" i="1" s="1"/>
  <c r="S155" i="1" s="1"/>
  <c r="R157" i="1"/>
  <c r="Q157" i="1"/>
  <c r="Q156" i="1" s="1"/>
  <c r="P157" i="1"/>
  <c r="O157" i="1"/>
  <c r="O156" i="1" s="1"/>
  <c r="O155" i="1" s="1"/>
  <c r="N157" i="1"/>
  <c r="M157" i="1"/>
  <c r="M156" i="1" s="1"/>
  <c r="L157" i="1"/>
  <c r="K157" i="1"/>
  <c r="CJ156" i="1"/>
  <c r="CJ155" i="1" s="1"/>
  <c r="CH156" i="1"/>
  <c r="CH155" i="1" s="1"/>
  <c r="CF156" i="1"/>
  <c r="CF155" i="1" s="1"/>
  <c r="CD156" i="1"/>
  <c r="CD155" i="1" s="1"/>
  <c r="CB156" i="1"/>
  <c r="CB155" i="1" s="1"/>
  <c r="BZ156" i="1"/>
  <c r="BZ155" i="1" s="1"/>
  <c r="BX156" i="1"/>
  <c r="BX155" i="1" s="1"/>
  <c r="BV156" i="1"/>
  <c r="BV155" i="1" s="1"/>
  <c r="BT156" i="1"/>
  <c r="BT155" i="1" s="1"/>
  <c r="BR156" i="1"/>
  <c r="BR155" i="1" s="1"/>
  <c r="BP156" i="1"/>
  <c r="BP155" i="1" s="1"/>
  <c r="BN156" i="1"/>
  <c r="BN155" i="1" s="1"/>
  <c r="BL156" i="1"/>
  <c r="BL155" i="1" s="1"/>
  <c r="BJ156" i="1"/>
  <c r="BJ155" i="1" s="1"/>
  <c r="BH156" i="1"/>
  <c r="BH155" i="1" s="1"/>
  <c r="BF156" i="1"/>
  <c r="BF155" i="1" s="1"/>
  <c r="BD156" i="1"/>
  <c r="BD155" i="1" s="1"/>
  <c r="BB156" i="1"/>
  <c r="BB155" i="1" s="1"/>
  <c r="AZ156" i="1"/>
  <c r="AZ155" i="1" s="1"/>
  <c r="AX156" i="1"/>
  <c r="AX155" i="1" s="1"/>
  <c r="AV156" i="1"/>
  <c r="AV155" i="1" s="1"/>
  <c r="AT156" i="1"/>
  <c r="AT155" i="1" s="1"/>
  <c r="AR156" i="1"/>
  <c r="AR155" i="1" s="1"/>
  <c r="AP156" i="1"/>
  <c r="AP155" i="1" s="1"/>
  <c r="AN156" i="1"/>
  <c r="AN155" i="1" s="1"/>
  <c r="AL156" i="1"/>
  <c r="AL155" i="1" s="1"/>
  <c r="AJ156" i="1"/>
  <c r="AJ155" i="1" s="1"/>
  <c r="AH156" i="1"/>
  <c r="AH155" i="1" s="1"/>
  <c r="AF156" i="1"/>
  <c r="AF155" i="1" s="1"/>
  <c r="AD156" i="1"/>
  <c r="AD155" i="1" s="1"/>
  <c r="AB156" i="1"/>
  <c r="AB155" i="1" s="1"/>
  <c r="Z156" i="1"/>
  <c r="Z155" i="1" s="1"/>
  <c r="X156" i="1"/>
  <c r="X155" i="1" s="1"/>
  <c r="V156" i="1"/>
  <c r="V155" i="1" s="1"/>
  <c r="T156" i="1"/>
  <c r="T155" i="1" s="1"/>
  <c r="R156" i="1"/>
  <c r="R155" i="1" s="1"/>
  <c r="P156" i="1"/>
  <c r="P155" i="1" s="1"/>
  <c r="N156" i="1"/>
  <c r="N155" i="1" s="1"/>
  <c r="L156" i="1"/>
  <c r="L155" i="1" s="1"/>
  <c r="CK155" i="1"/>
  <c r="CG155" i="1"/>
  <c r="CC155" i="1"/>
  <c r="BY155" i="1"/>
  <c r="BU155" i="1"/>
  <c r="BQ155" i="1"/>
  <c r="BM155" i="1"/>
  <c r="BI155" i="1"/>
  <c r="BE155" i="1"/>
  <c r="BA155" i="1"/>
  <c r="AW155" i="1"/>
  <c r="AS155" i="1"/>
  <c r="AO155" i="1"/>
  <c r="AK155" i="1"/>
  <c r="AG155" i="1"/>
  <c r="AC155" i="1"/>
  <c r="Y155" i="1"/>
  <c r="U155" i="1"/>
  <c r="Q155" i="1"/>
  <c r="M155" i="1"/>
  <c r="J153" i="1"/>
  <c r="J152" i="1"/>
  <c r="H152" i="1"/>
  <c r="J151" i="1"/>
  <c r="H151" i="1"/>
  <c r="J150" i="1"/>
  <c r="H150" i="1"/>
  <c r="CK149" i="1"/>
  <c r="CK135" i="1" s="1"/>
  <c r="CJ149" i="1"/>
  <c r="CI149" i="1"/>
  <c r="CH149" i="1"/>
  <c r="CG149" i="1"/>
  <c r="CG135" i="1" s="1"/>
  <c r="CF149" i="1"/>
  <c r="CE149" i="1"/>
  <c r="CD149" i="1"/>
  <c r="CC149" i="1"/>
  <c r="CC135" i="1" s="1"/>
  <c r="CB149" i="1"/>
  <c r="CA149" i="1"/>
  <c r="BZ149" i="1"/>
  <c r="BY149" i="1"/>
  <c r="BY135" i="1" s="1"/>
  <c r="BX149" i="1"/>
  <c r="BW149" i="1"/>
  <c r="BV149" i="1"/>
  <c r="BU149" i="1"/>
  <c r="BU135" i="1" s="1"/>
  <c r="BT149" i="1"/>
  <c r="BS149" i="1"/>
  <c r="BR149" i="1"/>
  <c r="BQ149" i="1"/>
  <c r="BQ135" i="1" s="1"/>
  <c r="BP149" i="1"/>
  <c r="BO149" i="1"/>
  <c r="BN149" i="1"/>
  <c r="BM149" i="1"/>
  <c r="BM135" i="1" s="1"/>
  <c r="BL149" i="1"/>
  <c r="BK149" i="1"/>
  <c r="BJ149" i="1"/>
  <c r="BI149" i="1"/>
  <c r="BI135" i="1" s="1"/>
  <c r="BH149" i="1"/>
  <c r="BG149" i="1"/>
  <c r="BF149" i="1"/>
  <c r="BE149" i="1"/>
  <c r="BE135" i="1" s="1"/>
  <c r="BD149" i="1"/>
  <c r="BC149" i="1"/>
  <c r="BB149" i="1"/>
  <c r="BA149" i="1"/>
  <c r="BA135" i="1" s="1"/>
  <c r="AZ149" i="1"/>
  <c r="AY149" i="1"/>
  <c r="AX149" i="1"/>
  <c r="AW149" i="1"/>
  <c r="AW135" i="1" s="1"/>
  <c r="AV149" i="1"/>
  <c r="AU149" i="1"/>
  <c r="AT149" i="1"/>
  <c r="AS149" i="1"/>
  <c r="AS135" i="1" s="1"/>
  <c r="AR149" i="1"/>
  <c r="AQ149" i="1"/>
  <c r="AP149" i="1"/>
  <c r="AO149" i="1"/>
  <c r="AO135" i="1" s="1"/>
  <c r="AN149" i="1"/>
  <c r="AM149" i="1"/>
  <c r="AL149" i="1"/>
  <c r="AK149" i="1"/>
  <c r="AK135" i="1" s="1"/>
  <c r="AJ149" i="1"/>
  <c r="AI149" i="1"/>
  <c r="AH149" i="1"/>
  <c r="AG149" i="1"/>
  <c r="AG135" i="1" s="1"/>
  <c r="AF149" i="1"/>
  <c r="AE149" i="1"/>
  <c r="AD149" i="1"/>
  <c r="AC149" i="1"/>
  <c r="AC135" i="1" s="1"/>
  <c r="AB149" i="1"/>
  <c r="AA149" i="1"/>
  <c r="Z149" i="1"/>
  <c r="Y149" i="1"/>
  <c r="Y135" i="1" s="1"/>
  <c r="X149" i="1"/>
  <c r="W149" i="1"/>
  <c r="V149" i="1"/>
  <c r="U149" i="1"/>
  <c r="U135" i="1" s="1"/>
  <c r="T149" i="1"/>
  <c r="S149" i="1"/>
  <c r="R149" i="1"/>
  <c r="Q149" i="1"/>
  <c r="Q135" i="1" s="1"/>
  <c r="P149" i="1"/>
  <c r="O149" i="1"/>
  <c r="N149" i="1"/>
  <c r="M149" i="1"/>
  <c r="M135" i="1" s="1"/>
  <c r="L149" i="1"/>
  <c r="K149" i="1"/>
  <c r="J149" i="1" s="1"/>
  <c r="J148" i="1"/>
  <c r="H148" i="1"/>
  <c r="H153" i="1" s="1"/>
  <c r="J147" i="1"/>
  <c r="H147" i="1"/>
  <c r="J146" i="1"/>
  <c r="H146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 s="1"/>
  <c r="J144" i="1"/>
  <c r="H144" i="1"/>
  <c r="J143" i="1"/>
  <c r="H143" i="1"/>
  <c r="J142" i="1"/>
  <c r="H142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J139" i="1"/>
  <c r="H139" i="1"/>
  <c r="J138" i="1"/>
  <c r="H138" i="1"/>
  <c r="J137" i="1"/>
  <c r="H137" i="1"/>
  <c r="CK136" i="1"/>
  <c r="CJ136" i="1"/>
  <c r="CJ135" i="1" s="1"/>
  <c r="CI136" i="1"/>
  <c r="CH136" i="1"/>
  <c r="CH135" i="1" s="1"/>
  <c r="CG136" i="1"/>
  <c r="CF136" i="1"/>
  <c r="CF135" i="1" s="1"/>
  <c r="CE136" i="1"/>
  <c r="CD136" i="1"/>
  <c r="CD135" i="1" s="1"/>
  <c r="CC136" i="1"/>
  <c r="CB136" i="1"/>
  <c r="CB135" i="1" s="1"/>
  <c r="CA136" i="1"/>
  <c r="BZ136" i="1"/>
  <c r="BZ135" i="1" s="1"/>
  <c r="BY136" i="1"/>
  <c r="BX136" i="1"/>
  <c r="BX135" i="1" s="1"/>
  <c r="BW136" i="1"/>
  <c r="BV136" i="1"/>
  <c r="BV135" i="1" s="1"/>
  <c r="BU136" i="1"/>
  <c r="BT136" i="1"/>
  <c r="BT135" i="1" s="1"/>
  <c r="BS136" i="1"/>
  <c r="BR136" i="1"/>
  <c r="BR135" i="1" s="1"/>
  <c r="BQ136" i="1"/>
  <c r="BP136" i="1"/>
  <c r="BP135" i="1" s="1"/>
  <c r="BO136" i="1"/>
  <c r="BN136" i="1"/>
  <c r="BN135" i="1" s="1"/>
  <c r="BM136" i="1"/>
  <c r="BL136" i="1"/>
  <c r="BL135" i="1" s="1"/>
  <c r="BK136" i="1"/>
  <c r="BJ136" i="1"/>
  <c r="BJ135" i="1" s="1"/>
  <c r="BI136" i="1"/>
  <c r="BH136" i="1"/>
  <c r="BH135" i="1" s="1"/>
  <c r="BG136" i="1"/>
  <c r="BF136" i="1"/>
  <c r="BF135" i="1" s="1"/>
  <c r="BE136" i="1"/>
  <c r="BD136" i="1"/>
  <c r="BD135" i="1" s="1"/>
  <c r="BC136" i="1"/>
  <c r="BB136" i="1"/>
  <c r="BB135" i="1" s="1"/>
  <c r="BA136" i="1"/>
  <c r="AZ136" i="1"/>
  <c r="AZ135" i="1" s="1"/>
  <c r="AY136" i="1"/>
  <c r="AX136" i="1"/>
  <c r="AX135" i="1" s="1"/>
  <c r="AW136" i="1"/>
  <c r="AV136" i="1"/>
  <c r="AV135" i="1" s="1"/>
  <c r="AU136" i="1"/>
  <c r="AT136" i="1"/>
  <c r="AT135" i="1" s="1"/>
  <c r="AS136" i="1"/>
  <c r="AR136" i="1"/>
  <c r="AR135" i="1" s="1"/>
  <c r="AQ136" i="1"/>
  <c r="AP136" i="1"/>
  <c r="AP135" i="1" s="1"/>
  <c r="AO136" i="1"/>
  <c r="AN136" i="1"/>
  <c r="AN135" i="1" s="1"/>
  <c r="AM136" i="1"/>
  <c r="AL136" i="1"/>
  <c r="AL135" i="1" s="1"/>
  <c r="AK136" i="1"/>
  <c r="AJ136" i="1"/>
  <c r="AJ135" i="1" s="1"/>
  <c r="AI136" i="1"/>
  <c r="AH136" i="1"/>
  <c r="AH135" i="1" s="1"/>
  <c r="AG136" i="1"/>
  <c r="AF136" i="1"/>
  <c r="AF135" i="1" s="1"/>
  <c r="AE136" i="1"/>
  <c r="AD136" i="1"/>
  <c r="AD135" i="1" s="1"/>
  <c r="AC136" i="1"/>
  <c r="AB136" i="1"/>
  <c r="AB135" i="1" s="1"/>
  <c r="AA136" i="1"/>
  <c r="Z136" i="1"/>
  <c r="Z135" i="1" s="1"/>
  <c r="Y136" i="1"/>
  <c r="X136" i="1"/>
  <c r="X135" i="1" s="1"/>
  <c r="W136" i="1"/>
  <c r="V136" i="1"/>
  <c r="V135" i="1" s="1"/>
  <c r="U136" i="1"/>
  <c r="T136" i="1"/>
  <c r="T135" i="1" s="1"/>
  <c r="S136" i="1"/>
  <c r="R136" i="1"/>
  <c r="R135" i="1" s="1"/>
  <c r="Q136" i="1"/>
  <c r="P136" i="1"/>
  <c r="P135" i="1" s="1"/>
  <c r="O136" i="1"/>
  <c r="N136" i="1"/>
  <c r="N135" i="1" s="1"/>
  <c r="M136" i="1"/>
  <c r="L136" i="1"/>
  <c r="L135" i="1" s="1"/>
  <c r="K136" i="1"/>
  <c r="J136" i="1"/>
  <c r="CI135" i="1"/>
  <c r="CE135" i="1"/>
  <c r="CA135" i="1"/>
  <c r="BW135" i="1"/>
  <c r="BS135" i="1"/>
  <c r="BO135" i="1"/>
  <c r="BK135" i="1"/>
  <c r="BG135" i="1"/>
  <c r="BC135" i="1"/>
  <c r="AY135" i="1"/>
  <c r="AU135" i="1"/>
  <c r="AQ135" i="1"/>
  <c r="AM135" i="1"/>
  <c r="AI135" i="1"/>
  <c r="AE135" i="1"/>
  <c r="AA135" i="1"/>
  <c r="W135" i="1"/>
  <c r="S135" i="1"/>
  <c r="O135" i="1"/>
  <c r="K135" i="1"/>
  <c r="J134" i="1"/>
  <c r="J133" i="1"/>
  <c r="J132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J123" i="1"/>
  <c r="J122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H120" i="1"/>
  <c r="J119" i="1"/>
  <c r="J118" i="1"/>
  <c r="J117" i="1"/>
  <c r="J116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H115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J113" i="1"/>
  <c r="J112" i="1"/>
  <c r="J111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H109" i="1"/>
  <c r="J108" i="1"/>
  <c r="J107" i="1"/>
  <c r="J106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 s="1"/>
  <c r="H104" i="1"/>
  <c r="J103" i="1"/>
  <c r="J102" i="1"/>
  <c r="J101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 s="1"/>
  <c r="H99" i="1"/>
  <c r="CK98" i="1"/>
  <c r="CK97" i="1" s="1"/>
  <c r="CJ98" i="1"/>
  <c r="CI98" i="1"/>
  <c r="CI97" i="1" s="1"/>
  <c r="CI96" i="1" s="1"/>
  <c r="CH98" i="1"/>
  <c r="CG98" i="1"/>
  <c r="CG97" i="1" s="1"/>
  <c r="CF98" i="1"/>
  <c r="CE98" i="1"/>
  <c r="CE97" i="1" s="1"/>
  <c r="CE96" i="1" s="1"/>
  <c r="CD98" i="1"/>
  <c r="CC98" i="1"/>
  <c r="CC97" i="1" s="1"/>
  <c r="CB98" i="1"/>
  <c r="CA98" i="1"/>
  <c r="CA97" i="1" s="1"/>
  <c r="CA96" i="1" s="1"/>
  <c r="BZ98" i="1"/>
  <c r="BY98" i="1"/>
  <c r="BY97" i="1" s="1"/>
  <c r="BX98" i="1"/>
  <c r="BW98" i="1"/>
  <c r="BW97" i="1" s="1"/>
  <c r="BW96" i="1" s="1"/>
  <c r="BV98" i="1"/>
  <c r="BU98" i="1"/>
  <c r="BU97" i="1" s="1"/>
  <c r="BT98" i="1"/>
  <c r="BS98" i="1"/>
  <c r="BS97" i="1" s="1"/>
  <c r="BS96" i="1" s="1"/>
  <c r="BR98" i="1"/>
  <c r="BQ98" i="1"/>
  <c r="BQ97" i="1" s="1"/>
  <c r="BP98" i="1"/>
  <c r="BO98" i="1"/>
  <c r="BO97" i="1" s="1"/>
  <c r="BO96" i="1" s="1"/>
  <c r="BN98" i="1"/>
  <c r="BM98" i="1"/>
  <c r="BM97" i="1" s="1"/>
  <c r="BL98" i="1"/>
  <c r="BK98" i="1"/>
  <c r="BK97" i="1" s="1"/>
  <c r="BK96" i="1" s="1"/>
  <c r="BJ98" i="1"/>
  <c r="BI98" i="1"/>
  <c r="BI97" i="1" s="1"/>
  <c r="BH98" i="1"/>
  <c r="BG98" i="1"/>
  <c r="BG97" i="1" s="1"/>
  <c r="BG96" i="1" s="1"/>
  <c r="BF98" i="1"/>
  <c r="BE98" i="1"/>
  <c r="BE97" i="1" s="1"/>
  <c r="BD98" i="1"/>
  <c r="BC98" i="1"/>
  <c r="BC97" i="1" s="1"/>
  <c r="BC96" i="1" s="1"/>
  <c r="BB98" i="1"/>
  <c r="BA98" i="1"/>
  <c r="BA97" i="1" s="1"/>
  <c r="AZ98" i="1"/>
  <c r="AY98" i="1"/>
  <c r="AY97" i="1" s="1"/>
  <c r="AY96" i="1" s="1"/>
  <c r="AX98" i="1"/>
  <c r="AW98" i="1"/>
  <c r="AW97" i="1" s="1"/>
  <c r="AV98" i="1"/>
  <c r="AU98" i="1"/>
  <c r="AU97" i="1" s="1"/>
  <c r="AU96" i="1" s="1"/>
  <c r="AT98" i="1"/>
  <c r="AS98" i="1"/>
  <c r="AS97" i="1" s="1"/>
  <c r="AR98" i="1"/>
  <c r="AQ98" i="1"/>
  <c r="AQ97" i="1" s="1"/>
  <c r="AQ96" i="1" s="1"/>
  <c r="AP98" i="1"/>
  <c r="AO98" i="1"/>
  <c r="AO97" i="1" s="1"/>
  <c r="AN98" i="1"/>
  <c r="AM98" i="1"/>
  <c r="AM97" i="1" s="1"/>
  <c r="AM96" i="1" s="1"/>
  <c r="AL98" i="1"/>
  <c r="AK98" i="1"/>
  <c r="AK97" i="1" s="1"/>
  <c r="AJ98" i="1"/>
  <c r="AI98" i="1"/>
  <c r="AI97" i="1" s="1"/>
  <c r="AI96" i="1" s="1"/>
  <c r="AH98" i="1"/>
  <c r="AG98" i="1"/>
  <c r="AG97" i="1" s="1"/>
  <c r="AF98" i="1"/>
  <c r="AE98" i="1"/>
  <c r="AE97" i="1" s="1"/>
  <c r="AE96" i="1" s="1"/>
  <c r="AD98" i="1"/>
  <c r="AC98" i="1"/>
  <c r="AC97" i="1" s="1"/>
  <c r="AB98" i="1"/>
  <c r="AA98" i="1"/>
  <c r="AA97" i="1" s="1"/>
  <c r="AA96" i="1" s="1"/>
  <c r="Z98" i="1"/>
  <c r="Y98" i="1"/>
  <c r="Y97" i="1" s="1"/>
  <c r="X98" i="1"/>
  <c r="W98" i="1"/>
  <c r="W97" i="1" s="1"/>
  <c r="W96" i="1" s="1"/>
  <c r="V98" i="1"/>
  <c r="U98" i="1"/>
  <c r="U97" i="1" s="1"/>
  <c r="T98" i="1"/>
  <c r="S98" i="1"/>
  <c r="S97" i="1" s="1"/>
  <c r="S96" i="1" s="1"/>
  <c r="R98" i="1"/>
  <c r="Q98" i="1"/>
  <c r="Q97" i="1" s="1"/>
  <c r="P98" i="1"/>
  <c r="O98" i="1"/>
  <c r="O97" i="1" s="1"/>
  <c r="O96" i="1" s="1"/>
  <c r="N98" i="1"/>
  <c r="M98" i="1"/>
  <c r="M97" i="1" s="1"/>
  <c r="L98" i="1"/>
  <c r="K98" i="1"/>
  <c r="CJ97" i="1"/>
  <c r="CJ96" i="1" s="1"/>
  <c r="CH97" i="1"/>
  <c r="CF97" i="1"/>
  <c r="CF96" i="1" s="1"/>
  <c r="CD97" i="1"/>
  <c r="CB97" i="1"/>
  <c r="CB96" i="1" s="1"/>
  <c r="BZ97" i="1"/>
  <c r="BX97" i="1"/>
  <c r="BX96" i="1" s="1"/>
  <c r="BV97" i="1"/>
  <c r="BT97" i="1"/>
  <c r="BT96" i="1" s="1"/>
  <c r="BR97" i="1"/>
  <c r="BP97" i="1"/>
  <c r="BP96" i="1" s="1"/>
  <c r="BN97" i="1"/>
  <c r="BL97" i="1"/>
  <c r="BL96" i="1" s="1"/>
  <c r="BJ97" i="1"/>
  <c r="BH97" i="1"/>
  <c r="BH96" i="1" s="1"/>
  <c r="BF97" i="1"/>
  <c r="BD97" i="1"/>
  <c r="BD96" i="1" s="1"/>
  <c r="BB97" i="1"/>
  <c r="AZ97" i="1"/>
  <c r="AZ96" i="1" s="1"/>
  <c r="AX97" i="1"/>
  <c r="AV97" i="1"/>
  <c r="AV96" i="1" s="1"/>
  <c r="AT97" i="1"/>
  <c r="AR97" i="1"/>
  <c r="AR96" i="1" s="1"/>
  <c r="AP97" i="1"/>
  <c r="AN97" i="1"/>
  <c r="AN96" i="1" s="1"/>
  <c r="AL97" i="1"/>
  <c r="AJ97" i="1"/>
  <c r="AJ96" i="1" s="1"/>
  <c r="AH97" i="1"/>
  <c r="AF97" i="1"/>
  <c r="AF96" i="1" s="1"/>
  <c r="AD97" i="1"/>
  <c r="AB97" i="1"/>
  <c r="AB96" i="1" s="1"/>
  <c r="Z97" i="1"/>
  <c r="X97" i="1"/>
  <c r="X96" i="1" s="1"/>
  <c r="V97" i="1"/>
  <c r="T97" i="1"/>
  <c r="T96" i="1" s="1"/>
  <c r="R97" i="1"/>
  <c r="P97" i="1"/>
  <c r="P96" i="1" s="1"/>
  <c r="N97" i="1"/>
  <c r="L97" i="1"/>
  <c r="L96" i="1" s="1"/>
  <c r="CN96" i="1"/>
  <c r="CH96" i="1"/>
  <c r="CD96" i="1"/>
  <c r="BZ96" i="1"/>
  <c r="BV96" i="1"/>
  <c r="BR96" i="1"/>
  <c r="BN96" i="1"/>
  <c r="BJ96" i="1"/>
  <c r="BF96" i="1"/>
  <c r="BB96" i="1"/>
  <c r="AX96" i="1"/>
  <c r="AT96" i="1"/>
  <c r="AP96" i="1"/>
  <c r="AL96" i="1"/>
  <c r="AH96" i="1"/>
  <c r="AD96" i="1"/>
  <c r="Z96" i="1"/>
  <c r="V96" i="1"/>
  <c r="R96" i="1"/>
  <c r="N96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I76" i="1" s="1"/>
  <c r="CH81" i="1"/>
  <c r="CG81" i="1"/>
  <c r="CF81" i="1"/>
  <c r="CE81" i="1"/>
  <c r="CE76" i="1" s="1"/>
  <c r="CD81" i="1"/>
  <c r="CC81" i="1"/>
  <c r="CB81" i="1"/>
  <c r="CA81" i="1"/>
  <c r="CA76" i="1" s="1"/>
  <c r="BZ81" i="1"/>
  <c r="BY81" i="1"/>
  <c r="BX81" i="1"/>
  <c r="BW81" i="1"/>
  <c r="BW76" i="1" s="1"/>
  <c r="BV81" i="1"/>
  <c r="BU81" i="1"/>
  <c r="BT81" i="1"/>
  <c r="BS81" i="1"/>
  <c r="BS76" i="1" s="1"/>
  <c r="BR81" i="1"/>
  <c r="BQ81" i="1"/>
  <c r="BP81" i="1"/>
  <c r="BO81" i="1"/>
  <c r="BO76" i="1" s="1"/>
  <c r="BN81" i="1"/>
  <c r="BM81" i="1"/>
  <c r="BL81" i="1"/>
  <c r="BK81" i="1"/>
  <c r="BK76" i="1" s="1"/>
  <c r="BJ81" i="1"/>
  <c r="BI81" i="1"/>
  <c r="BH81" i="1"/>
  <c r="BG81" i="1"/>
  <c r="BG76" i="1" s="1"/>
  <c r="BF81" i="1"/>
  <c r="BE81" i="1"/>
  <c r="BD81" i="1"/>
  <c r="BC81" i="1"/>
  <c r="BC76" i="1" s="1"/>
  <c r="BB81" i="1"/>
  <c r="BA81" i="1"/>
  <c r="AZ81" i="1"/>
  <c r="AY81" i="1"/>
  <c r="AY76" i="1" s="1"/>
  <c r="AX81" i="1"/>
  <c r="AW81" i="1"/>
  <c r="AV81" i="1"/>
  <c r="AU81" i="1"/>
  <c r="AU76" i="1" s="1"/>
  <c r="AT81" i="1"/>
  <c r="AS81" i="1"/>
  <c r="AR81" i="1"/>
  <c r="AQ81" i="1"/>
  <c r="AQ76" i="1" s="1"/>
  <c r="AP81" i="1"/>
  <c r="AO81" i="1"/>
  <c r="AN81" i="1"/>
  <c r="AM81" i="1"/>
  <c r="AM76" i="1" s="1"/>
  <c r="AL81" i="1"/>
  <c r="AK81" i="1"/>
  <c r="AJ81" i="1"/>
  <c r="AI81" i="1"/>
  <c r="AI76" i="1" s="1"/>
  <c r="AH81" i="1"/>
  <c r="AG81" i="1"/>
  <c r="AF81" i="1"/>
  <c r="AE81" i="1"/>
  <c r="AE76" i="1" s="1"/>
  <c r="AD81" i="1"/>
  <c r="AC81" i="1"/>
  <c r="AB81" i="1"/>
  <c r="AA81" i="1"/>
  <c r="AA76" i="1" s="1"/>
  <c r="Z81" i="1"/>
  <c r="Y81" i="1"/>
  <c r="X81" i="1"/>
  <c r="W81" i="1"/>
  <c r="W76" i="1" s="1"/>
  <c r="V81" i="1"/>
  <c r="U81" i="1"/>
  <c r="T81" i="1"/>
  <c r="S81" i="1"/>
  <c r="S76" i="1" s="1"/>
  <c r="R81" i="1"/>
  <c r="Q81" i="1"/>
  <c r="P81" i="1"/>
  <c r="O81" i="1"/>
  <c r="O76" i="1" s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G76" i="1"/>
  <c r="CC76" i="1"/>
  <c r="BY76" i="1"/>
  <c r="BU76" i="1"/>
  <c r="BQ76" i="1"/>
  <c r="BM76" i="1"/>
  <c r="BI76" i="1"/>
  <c r="BE76" i="1"/>
  <c r="BA76" i="1"/>
  <c r="AW76" i="1"/>
  <c r="AS76" i="1"/>
  <c r="AO76" i="1"/>
  <c r="AK76" i="1"/>
  <c r="AG76" i="1"/>
  <c r="AC76" i="1"/>
  <c r="Y76" i="1"/>
  <c r="U76" i="1"/>
  <c r="Q76" i="1"/>
  <c r="M76" i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K59" i="1" s="1"/>
  <c r="CJ64" i="1"/>
  <c r="CI64" i="1"/>
  <c r="CH64" i="1"/>
  <c r="CG64" i="1"/>
  <c r="CG59" i="1" s="1"/>
  <c r="CF64" i="1"/>
  <c r="CE64" i="1"/>
  <c r="CD64" i="1"/>
  <c r="CC64" i="1"/>
  <c r="CC59" i="1" s="1"/>
  <c r="CB64" i="1"/>
  <c r="CA64" i="1"/>
  <c r="BZ64" i="1"/>
  <c r="BY64" i="1"/>
  <c r="BY59" i="1" s="1"/>
  <c r="BX64" i="1"/>
  <c r="BW64" i="1"/>
  <c r="BV64" i="1"/>
  <c r="BU64" i="1"/>
  <c r="BU59" i="1" s="1"/>
  <c r="BT64" i="1"/>
  <c r="BS64" i="1"/>
  <c r="BR64" i="1"/>
  <c r="BQ64" i="1"/>
  <c r="BQ59" i="1" s="1"/>
  <c r="BP64" i="1"/>
  <c r="BO64" i="1"/>
  <c r="BN64" i="1"/>
  <c r="BM64" i="1"/>
  <c r="BM59" i="1" s="1"/>
  <c r="BL64" i="1"/>
  <c r="BK64" i="1"/>
  <c r="BJ64" i="1"/>
  <c r="BI64" i="1"/>
  <c r="BI59" i="1" s="1"/>
  <c r="BH64" i="1"/>
  <c r="BG64" i="1"/>
  <c r="BF64" i="1"/>
  <c r="BE64" i="1"/>
  <c r="BE59" i="1" s="1"/>
  <c r="BD64" i="1"/>
  <c r="BC64" i="1"/>
  <c r="BB64" i="1"/>
  <c r="BA64" i="1"/>
  <c r="BA59" i="1" s="1"/>
  <c r="AZ64" i="1"/>
  <c r="AY64" i="1"/>
  <c r="AX64" i="1"/>
  <c r="AW64" i="1"/>
  <c r="AW59" i="1" s="1"/>
  <c r="AV64" i="1"/>
  <c r="AU64" i="1"/>
  <c r="AT64" i="1"/>
  <c r="AS64" i="1"/>
  <c r="AS59" i="1" s="1"/>
  <c r="AR64" i="1"/>
  <c r="AQ64" i="1"/>
  <c r="AP64" i="1"/>
  <c r="AO64" i="1"/>
  <c r="AO59" i="1" s="1"/>
  <c r="AN64" i="1"/>
  <c r="AM64" i="1"/>
  <c r="AL64" i="1"/>
  <c r="AK64" i="1"/>
  <c r="AK59" i="1" s="1"/>
  <c r="AJ64" i="1"/>
  <c r="AI64" i="1"/>
  <c r="AH64" i="1"/>
  <c r="AG64" i="1"/>
  <c r="AG59" i="1" s="1"/>
  <c r="AF64" i="1"/>
  <c r="AE64" i="1"/>
  <c r="AD64" i="1"/>
  <c r="AC64" i="1"/>
  <c r="AC59" i="1" s="1"/>
  <c r="AB64" i="1"/>
  <c r="AA64" i="1"/>
  <c r="Z64" i="1"/>
  <c r="Y64" i="1"/>
  <c r="Y59" i="1" s="1"/>
  <c r="X64" i="1"/>
  <c r="W64" i="1"/>
  <c r="V64" i="1"/>
  <c r="U64" i="1"/>
  <c r="U59" i="1" s="1"/>
  <c r="T64" i="1"/>
  <c r="S64" i="1"/>
  <c r="R64" i="1"/>
  <c r="Q64" i="1"/>
  <c r="Q59" i="1" s="1"/>
  <c r="P64" i="1"/>
  <c r="O64" i="1"/>
  <c r="N64" i="1"/>
  <c r="M64" i="1"/>
  <c r="M59" i="1" s="1"/>
  <c r="L64" i="1"/>
  <c r="K64" i="1"/>
  <c r="J64" i="1" s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 s="1"/>
  <c r="H60" i="1"/>
  <c r="CI59" i="1"/>
  <c r="CE59" i="1"/>
  <c r="CA59" i="1"/>
  <c r="BW59" i="1"/>
  <c r="BS59" i="1"/>
  <c r="BO59" i="1"/>
  <c r="BK59" i="1"/>
  <c r="BG59" i="1"/>
  <c r="BC59" i="1"/>
  <c r="AY59" i="1"/>
  <c r="AU59" i="1"/>
  <c r="AQ59" i="1"/>
  <c r="AM59" i="1"/>
  <c r="AI59" i="1"/>
  <c r="AE59" i="1"/>
  <c r="AA59" i="1"/>
  <c r="W59" i="1"/>
  <c r="S59" i="1"/>
  <c r="O59" i="1"/>
  <c r="K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 s="1"/>
  <c r="J50" i="1"/>
  <c r="J49" i="1"/>
  <c r="J48" i="1"/>
  <c r="CK47" i="1"/>
  <c r="CJ47" i="1"/>
  <c r="CJ46" i="1" s="1"/>
  <c r="CI47" i="1"/>
  <c r="CH47" i="1"/>
  <c r="CH46" i="1" s="1"/>
  <c r="CG47" i="1"/>
  <c r="CF47" i="1"/>
  <c r="CF46" i="1" s="1"/>
  <c r="CE47" i="1"/>
  <c r="CD47" i="1"/>
  <c r="CD46" i="1" s="1"/>
  <c r="CC47" i="1"/>
  <c r="CB47" i="1"/>
  <c r="CB46" i="1" s="1"/>
  <c r="CA47" i="1"/>
  <c r="BZ47" i="1"/>
  <c r="BZ46" i="1" s="1"/>
  <c r="BY47" i="1"/>
  <c r="BX47" i="1"/>
  <c r="BX46" i="1" s="1"/>
  <c r="BW47" i="1"/>
  <c r="BV47" i="1"/>
  <c r="BV46" i="1" s="1"/>
  <c r="BU47" i="1"/>
  <c r="BT47" i="1"/>
  <c r="BT46" i="1" s="1"/>
  <c r="BS47" i="1"/>
  <c r="BR47" i="1"/>
  <c r="BR46" i="1" s="1"/>
  <c r="BQ47" i="1"/>
  <c r="BP47" i="1"/>
  <c r="BP46" i="1" s="1"/>
  <c r="BO47" i="1"/>
  <c r="BN47" i="1"/>
  <c r="BN46" i="1" s="1"/>
  <c r="BM47" i="1"/>
  <c r="BL47" i="1"/>
  <c r="BL46" i="1" s="1"/>
  <c r="BK47" i="1"/>
  <c r="BJ47" i="1"/>
  <c r="BJ46" i="1" s="1"/>
  <c r="BI47" i="1"/>
  <c r="BH47" i="1"/>
  <c r="BH46" i="1" s="1"/>
  <c r="BG47" i="1"/>
  <c r="BF47" i="1"/>
  <c r="BF46" i="1" s="1"/>
  <c r="BE47" i="1"/>
  <c r="BD47" i="1"/>
  <c r="BD46" i="1" s="1"/>
  <c r="BC47" i="1"/>
  <c r="BB47" i="1"/>
  <c r="BB46" i="1" s="1"/>
  <c r="BA47" i="1"/>
  <c r="AZ47" i="1"/>
  <c r="AZ46" i="1" s="1"/>
  <c r="AY47" i="1"/>
  <c r="AX47" i="1"/>
  <c r="AX46" i="1" s="1"/>
  <c r="AW47" i="1"/>
  <c r="AV47" i="1"/>
  <c r="AV46" i="1" s="1"/>
  <c r="AU47" i="1"/>
  <c r="AT47" i="1"/>
  <c r="AT46" i="1" s="1"/>
  <c r="AS47" i="1"/>
  <c r="AR47" i="1"/>
  <c r="AR46" i="1" s="1"/>
  <c r="AQ47" i="1"/>
  <c r="AP47" i="1"/>
  <c r="AP46" i="1" s="1"/>
  <c r="AO47" i="1"/>
  <c r="AN47" i="1"/>
  <c r="AN46" i="1" s="1"/>
  <c r="AM47" i="1"/>
  <c r="AL47" i="1"/>
  <c r="AL46" i="1" s="1"/>
  <c r="AK47" i="1"/>
  <c r="AJ47" i="1"/>
  <c r="AJ46" i="1" s="1"/>
  <c r="AI47" i="1"/>
  <c r="AH47" i="1"/>
  <c r="AH46" i="1" s="1"/>
  <c r="AG47" i="1"/>
  <c r="AF47" i="1"/>
  <c r="AF46" i="1" s="1"/>
  <c r="AE47" i="1"/>
  <c r="AD47" i="1"/>
  <c r="AD46" i="1" s="1"/>
  <c r="AC47" i="1"/>
  <c r="AB47" i="1"/>
  <c r="AB46" i="1" s="1"/>
  <c r="AA47" i="1"/>
  <c r="Z47" i="1"/>
  <c r="Z46" i="1" s="1"/>
  <c r="Y47" i="1"/>
  <c r="X47" i="1"/>
  <c r="X46" i="1" s="1"/>
  <c r="W47" i="1"/>
  <c r="V47" i="1"/>
  <c r="V46" i="1" s="1"/>
  <c r="U47" i="1"/>
  <c r="T47" i="1"/>
  <c r="T46" i="1" s="1"/>
  <c r="S47" i="1"/>
  <c r="R47" i="1"/>
  <c r="R46" i="1" s="1"/>
  <c r="Q47" i="1"/>
  <c r="P47" i="1"/>
  <c r="P46" i="1" s="1"/>
  <c r="O47" i="1"/>
  <c r="N47" i="1"/>
  <c r="N46" i="1" s="1"/>
  <c r="M47" i="1"/>
  <c r="L47" i="1"/>
  <c r="L46" i="1" s="1"/>
  <c r="K47" i="1"/>
  <c r="J47" i="1"/>
  <c r="CK46" i="1"/>
  <c r="CI46" i="1"/>
  <c r="CI45" i="1" s="1"/>
  <c r="CI44" i="1" s="1"/>
  <c r="CG46" i="1"/>
  <c r="CE46" i="1"/>
  <c r="CE45" i="1" s="1"/>
  <c r="CE44" i="1" s="1"/>
  <c r="CC46" i="1"/>
  <c r="CA46" i="1"/>
  <c r="CA45" i="1" s="1"/>
  <c r="CA44" i="1" s="1"/>
  <c r="BY46" i="1"/>
  <c r="BW46" i="1"/>
  <c r="BW45" i="1" s="1"/>
  <c r="BW44" i="1" s="1"/>
  <c r="BU46" i="1"/>
  <c r="BS46" i="1"/>
  <c r="BS45" i="1" s="1"/>
  <c r="BS44" i="1" s="1"/>
  <c r="BQ46" i="1"/>
  <c r="BO46" i="1"/>
  <c r="BO45" i="1" s="1"/>
  <c r="BO44" i="1" s="1"/>
  <c r="BM46" i="1"/>
  <c r="BK46" i="1"/>
  <c r="BK45" i="1" s="1"/>
  <c r="BK44" i="1" s="1"/>
  <c r="BI46" i="1"/>
  <c r="BG46" i="1"/>
  <c r="BG45" i="1" s="1"/>
  <c r="BG44" i="1" s="1"/>
  <c r="BE46" i="1"/>
  <c r="BC46" i="1"/>
  <c r="BC45" i="1" s="1"/>
  <c r="BC44" i="1" s="1"/>
  <c r="BA46" i="1"/>
  <c r="AY46" i="1"/>
  <c r="AY45" i="1" s="1"/>
  <c r="AY44" i="1" s="1"/>
  <c r="AW46" i="1"/>
  <c r="AU46" i="1"/>
  <c r="AU45" i="1" s="1"/>
  <c r="AU44" i="1" s="1"/>
  <c r="AS46" i="1"/>
  <c r="AQ46" i="1"/>
  <c r="AQ45" i="1" s="1"/>
  <c r="AQ44" i="1" s="1"/>
  <c r="AO46" i="1"/>
  <c r="AM46" i="1"/>
  <c r="AM45" i="1" s="1"/>
  <c r="AM44" i="1" s="1"/>
  <c r="AK46" i="1"/>
  <c r="AI46" i="1"/>
  <c r="AI45" i="1" s="1"/>
  <c r="AI44" i="1" s="1"/>
  <c r="AG46" i="1"/>
  <c r="AE46" i="1"/>
  <c r="AE45" i="1" s="1"/>
  <c r="AE44" i="1" s="1"/>
  <c r="AC46" i="1"/>
  <c r="AA46" i="1"/>
  <c r="AA45" i="1" s="1"/>
  <c r="AA44" i="1" s="1"/>
  <c r="Y46" i="1"/>
  <c r="W46" i="1"/>
  <c r="W45" i="1" s="1"/>
  <c r="W44" i="1" s="1"/>
  <c r="U46" i="1"/>
  <c r="S46" i="1"/>
  <c r="S45" i="1" s="1"/>
  <c r="S44" i="1" s="1"/>
  <c r="Q46" i="1"/>
  <c r="O46" i="1"/>
  <c r="O45" i="1" s="1"/>
  <c r="O44" i="1" s="1"/>
  <c r="M46" i="1"/>
  <c r="K46" i="1"/>
  <c r="J42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J39" i="1"/>
  <c r="J38" i="1"/>
  <c r="CK37" i="1"/>
  <c r="CJ37" i="1"/>
  <c r="CJ36" i="1" s="1"/>
  <c r="CI37" i="1"/>
  <c r="CH37" i="1"/>
  <c r="CH36" i="1" s="1"/>
  <c r="CG37" i="1"/>
  <c r="CF37" i="1"/>
  <c r="CF36" i="1" s="1"/>
  <c r="CE37" i="1"/>
  <c r="CD37" i="1"/>
  <c r="CD36" i="1" s="1"/>
  <c r="CC37" i="1"/>
  <c r="CB37" i="1"/>
  <c r="CB36" i="1" s="1"/>
  <c r="CA37" i="1"/>
  <c r="BZ37" i="1"/>
  <c r="BZ36" i="1" s="1"/>
  <c r="BY37" i="1"/>
  <c r="BX37" i="1"/>
  <c r="BX36" i="1" s="1"/>
  <c r="BW37" i="1"/>
  <c r="BV37" i="1"/>
  <c r="BV36" i="1" s="1"/>
  <c r="BU37" i="1"/>
  <c r="BT37" i="1"/>
  <c r="BT36" i="1" s="1"/>
  <c r="BS37" i="1"/>
  <c r="BR37" i="1"/>
  <c r="BR36" i="1" s="1"/>
  <c r="BQ37" i="1"/>
  <c r="BP37" i="1"/>
  <c r="BP36" i="1" s="1"/>
  <c r="BO37" i="1"/>
  <c r="BN37" i="1"/>
  <c r="BN36" i="1" s="1"/>
  <c r="BM37" i="1"/>
  <c r="BL37" i="1"/>
  <c r="BL36" i="1" s="1"/>
  <c r="BK37" i="1"/>
  <c r="BJ37" i="1"/>
  <c r="BJ36" i="1" s="1"/>
  <c r="BI37" i="1"/>
  <c r="BH37" i="1"/>
  <c r="BH36" i="1" s="1"/>
  <c r="BG37" i="1"/>
  <c r="BF37" i="1"/>
  <c r="BF36" i="1" s="1"/>
  <c r="BE37" i="1"/>
  <c r="BD37" i="1"/>
  <c r="BD36" i="1" s="1"/>
  <c r="BC37" i="1"/>
  <c r="BB37" i="1"/>
  <c r="BB36" i="1" s="1"/>
  <c r="BA37" i="1"/>
  <c r="AZ37" i="1"/>
  <c r="AZ36" i="1" s="1"/>
  <c r="AY37" i="1"/>
  <c r="AX37" i="1"/>
  <c r="AX36" i="1" s="1"/>
  <c r="AW37" i="1"/>
  <c r="AV37" i="1"/>
  <c r="AV36" i="1" s="1"/>
  <c r="AU37" i="1"/>
  <c r="AT37" i="1"/>
  <c r="AT36" i="1" s="1"/>
  <c r="AS37" i="1"/>
  <c r="AR37" i="1"/>
  <c r="AR36" i="1" s="1"/>
  <c r="AQ37" i="1"/>
  <c r="AP37" i="1"/>
  <c r="AP36" i="1" s="1"/>
  <c r="AO37" i="1"/>
  <c r="AN37" i="1"/>
  <c r="AN36" i="1" s="1"/>
  <c r="AM37" i="1"/>
  <c r="AL37" i="1"/>
  <c r="AL36" i="1" s="1"/>
  <c r="AK37" i="1"/>
  <c r="AJ37" i="1"/>
  <c r="AJ36" i="1" s="1"/>
  <c r="AI37" i="1"/>
  <c r="AH37" i="1"/>
  <c r="AH36" i="1" s="1"/>
  <c r="AG37" i="1"/>
  <c r="AF37" i="1"/>
  <c r="AF36" i="1" s="1"/>
  <c r="AE37" i="1"/>
  <c r="AD37" i="1"/>
  <c r="AD36" i="1" s="1"/>
  <c r="AC37" i="1"/>
  <c r="AB37" i="1"/>
  <c r="AB36" i="1" s="1"/>
  <c r="AA37" i="1"/>
  <c r="Z37" i="1"/>
  <c r="Z36" i="1" s="1"/>
  <c r="Y37" i="1"/>
  <c r="X37" i="1"/>
  <c r="X36" i="1" s="1"/>
  <c r="W37" i="1"/>
  <c r="V37" i="1"/>
  <c r="V36" i="1" s="1"/>
  <c r="U37" i="1"/>
  <c r="T37" i="1"/>
  <c r="T36" i="1" s="1"/>
  <c r="S37" i="1"/>
  <c r="R37" i="1"/>
  <c r="R36" i="1" s="1"/>
  <c r="Q37" i="1"/>
  <c r="P37" i="1"/>
  <c r="P36" i="1" s="1"/>
  <c r="O37" i="1"/>
  <c r="N37" i="1"/>
  <c r="N36" i="1" s="1"/>
  <c r="M37" i="1"/>
  <c r="L37" i="1"/>
  <c r="L36" i="1" s="1"/>
  <c r="K37" i="1"/>
  <c r="J37" i="1"/>
  <c r="CK36" i="1"/>
  <c r="CI36" i="1"/>
  <c r="CG36" i="1"/>
  <c r="CE36" i="1"/>
  <c r="CC36" i="1"/>
  <c r="CA36" i="1"/>
  <c r="BY36" i="1"/>
  <c r="BW36" i="1"/>
  <c r="BU36" i="1"/>
  <c r="BS36" i="1"/>
  <c r="BQ36" i="1"/>
  <c r="BO36" i="1"/>
  <c r="BM36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K36" i="1"/>
  <c r="J36" i="1" s="1"/>
  <c r="J35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J32" i="1"/>
  <c r="J31" i="1"/>
  <c r="J30" i="1"/>
  <c r="J29" i="1"/>
  <c r="J28" i="1"/>
  <c r="CK27" i="1"/>
  <c r="CK26" i="1" s="1"/>
  <c r="CJ27" i="1"/>
  <c r="CI27" i="1"/>
  <c r="CI26" i="1" s="1"/>
  <c r="CH27" i="1"/>
  <c r="CG27" i="1"/>
  <c r="CG26" i="1" s="1"/>
  <c r="CF27" i="1"/>
  <c r="CE27" i="1"/>
  <c r="CE26" i="1" s="1"/>
  <c r="CD27" i="1"/>
  <c r="CC27" i="1"/>
  <c r="CC26" i="1" s="1"/>
  <c r="CB27" i="1"/>
  <c r="CA27" i="1"/>
  <c r="CA26" i="1" s="1"/>
  <c r="BZ27" i="1"/>
  <c r="BY27" i="1"/>
  <c r="BY26" i="1" s="1"/>
  <c r="BX27" i="1"/>
  <c r="BW27" i="1"/>
  <c r="BW26" i="1" s="1"/>
  <c r="BV27" i="1"/>
  <c r="BU27" i="1"/>
  <c r="BU26" i="1" s="1"/>
  <c r="BT27" i="1"/>
  <c r="BS27" i="1"/>
  <c r="BS26" i="1" s="1"/>
  <c r="BR27" i="1"/>
  <c r="BQ27" i="1"/>
  <c r="BQ26" i="1" s="1"/>
  <c r="BP27" i="1"/>
  <c r="BO27" i="1"/>
  <c r="BO26" i="1" s="1"/>
  <c r="BN27" i="1"/>
  <c r="BM27" i="1"/>
  <c r="BM26" i="1" s="1"/>
  <c r="BL27" i="1"/>
  <c r="BK27" i="1"/>
  <c r="BK26" i="1" s="1"/>
  <c r="BJ27" i="1"/>
  <c r="BI27" i="1"/>
  <c r="BI26" i="1" s="1"/>
  <c r="BH27" i="1"/>
  <c r="BG27" i="1"/>
  <c r="BG26" i="1" s="1"/>
  <c r="BF27" i="1"/>
  <c r="BE27" i="1"/>
  <c r="BE26" i="1" s="1"/>
  <c r="BD27" i="1"/>
  <c r="BC27" i="1"/>
  <c r="BC26" i="1" s="1"/>
  <c r="BB27" i="1"/>
  <c r="BA27" i="1"/>
  <c r="BA26" i="1" s="1"/>
  <c r="AZ27" i="1"/>
  <c r="AY27" i="1"/>
  <c r="AY26" i="1" s="1"/>
  <c r="AX27" i="1"/>
  <c r="AW27" i="1"/>
  <c r="AW26" i="1" s="1"/>
  <c r="AV27" i="1"/>
  <c r="AU27" i="1"/>
  <c r="AU26" i="1" s="1"/>
  <c r="AT27" i="1"/>
  <c r="AS27" i="1"/>
  <c r="AS26" i="1" s="1"/>
  <c r="AR27" i="1"/>
  <c r="AQ27" i="1"/>
  <c r="AQ26" i="1" s="1"/>
  <c r="AP27" i="1"/>
  <c r="AO27" i="1"/>
  <c r="AO26" i="1" s="1"/>
  <c r="AN27" i="1"/>
  <c r="AM27" i="1"/>
  <c r="AM26" i="1" s="1"/>
  <c r="AL27" i="1"/>
  <c r="AK27" i="1"/>
  <c r="AK26" i="1" s="1"/>
  <c r="AJ27" i="1"/>
  <c r="AI27" i="1"/>
  <c r="AI26" i="1" s="1"/>
  <c r="AH27" i="1"/>
  <c r="AG27" i="1"/>
  <c r="AG26" i="1" s="1"/>
  <c r="AF27" i="1"/>
  <c r="AE27" i="1"/>
  <c r="AE26" i="1" s="1"/>
  <c r="AD27" i="1"/>
  <c r="AC27" i="1"/>
  <c r="AC26" i="1" s="1"/>
  <c r="AB27" i="1"/>
  <c r="AA27" i="1"/>
  <c r="AA26" i="1" s="1"/>
  <c r="Z27" i="1"/>
  <c r="Y27" i="1"/>
  <c r="Y26" i="1" s="1"/>
  <c r="X27" i="1"/>
  <c r="W27" i="1"/>
  <c r="W26" i="1" s="1"/>
  <c r="V27" i="1"/>
  <c r="U27" i="1"/>
  <c r="U26" i="1" s="1"/>
  <c r="T27" i="1"/>
  <c r="S27" i="1"/>
  <c r="S26" i="1" s="1"/>
  <c r="R27" i="1"/>
  <c r="Q27" i="1"/>
  <c r="Q26" i="1" s="1"/>
  <c r="P27" i="1"/>
  <c r="O27" i="1"/>
  <c r="O26" i="1" s="1"/>
  <c r="N27" i="1"/>
  <c r="M27" i="1"/>
  <c r="M26" i="1" s="1"/>
  <c r="L27" i="1"/>
  <c r="K27" i="1"/>
  <c r="CJ26" i="1"/>
  <c r="CH26" i="1"/>
  <c r="CH25" i="1" s="1"/>
  <c r="CF26" i="1"/>
  <c r="CD26" i="1"/>
  <c r="CD25" i="1" s="1"/>
  <c r="CB26" i="1"/>
  <c r="BZ26" i="1"/>
  <c r="BZ25" i="1" s="1"/>
  <c r="BX26" i="1"/>
  <c r="BV26" i="1"/>
  <c r="BV25" i="1" s="1"/>
  <c r="BT26" i="1"/>
  <c r="BR26" i="1"/>
  <c r="BR25" i="1" s="1"/>
  <c r="BP26" i="1"/>
  <c r="BN26" i="1"/>
  <c r="BN25" i="1" s="1"/>
  <c r="BL26" i="1"/>
  <c r="BJ26" i="1"/>
  <c r="BJ25" i="1" s="1"/>
  <c r="BH26" i="1"/>
  <c r="BF26" i="1"/>
  <c r="BF25" i="1" s="1"/>
  <c r="BD26" i="1"/>
  <c r="BB26" i="1"/>
  <c r="BB25" i="1" s="1"/>
  <c r="AZ26" i="1"/>
  <c r="AX26" i="1"/>
  <c r="AX25" i="1" s="1"/>
  <c r="AV26" i="1"/>
  <c r="AT26" i="1"/>
  <c r="AT25" i="1" s="1"/>
  <c r="AR26" i="1"/>
  <c r="AP26" i="1"/>
  <c r="AP25" i="1" s="1"/>
  <c r="AN26" i="1"/>
  <c r="AL26" i="1"/>
  <c r="AL25" i="1" s="1"/>
  <c r="AJ26" i="1"/>
  <c r="AH26" i="1"/>
  <c r="AH25" i="1" s="1"/>
  <c r="AF26" i="1"/>
  <c r="AD26" i="1"/>
  <c r="AD25" i="1" s="1"/>
  <c r="AB26" i="1"/>
  <c r="Z26" i="1"/>
  <c r="Z25" i="1" s="1"/>
  <c r="X26" i="1"/>
  <c r="V26" i="1"/>
  <c r="V25" i="1" s="1"/>
  <c r="T26" i="1"/>
  <c r="R26" i="1"/>
  <c r="R25" i="1" s="1"/>
  <c r="P26" i="1"/>
  <c r="N26" i="1"/>
  <c r="N25" i="1" s="1"/>
  <c r="L26" i="1"/>
  <c r="CK25" i="1"/>
  <c r="CI25" i="1"/>
  <c r="CG25" i="1"/>
  <c r="CE25" i="1"/>
  <c r="CC25" i="1"/>
  <c r="CA25" i="1"/>
  <c r="BY25" i="1"/>
  <c r="BW25" i="1"/>
  <c r="BU25" i="1"/>
  <c r="BS25" i="1"/>
  <c r="BQ25" i="1"/>
  <c r="BO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J22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J19" i="1"/>
  <c r="J18" i="1"/>
  <c r="J17" i="1"/>
  <c r="J16" i="1"/>
  <c r="J15" i="1"/>
  <c r="J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P12" i="1"/>
  <c r="AP11" i="1" s="1"/>
  <c r="AO12" i="1"/>
  <c r="AN12" i="1"/>
  <c r="AN11" i="1" s="1"/>
  <c r="AM12" i="1"/>
  <c r="AL12" i="1"/>
  <c r="AL11" i="1" s="1"/>
  <c r="AK12" i="1"/>
  <c r="AJ12" i="1"/>
  <c r="AJ11" i="1" s="1"/>
  <c r="AI12" i="1"/>
  <c r="AH12" i="1"/>
  <c r="AH11" i="1" s="1"/>
  <c r="AG12" i="1"/>
  <c r="AF12" i="1"/>
  <c r="AF11" i="1" s="1"/>
  <c r="AE12" i="1"/>
  <c r="AD12" i="1"/>
  <c r="AD11" i="1" s="1"/>
  <c r="AC12" i="1"/>
  <c r="AB12" i="1"/>
  <c r="AB11" i="1" s="1"/>
  <c r="AA12" i="1"/>
  <c r="Z12" i="1"/>
  <c r="Z11" i="1" s="1"/>
  <c r="Y12" i="1"/>
  <c r="X12" i="1"/>
  <c r="X11" i="1" s="1"/>
  <c r="W12" i="1"/>
  <c r="V12" i="1"/>
  <c r="V11" i="1" s="1"/>
  <c r="U12" i="1"/>
  <c r="T12" i="1"/>
  <c r="T11" i="1" s="1"/>
  <c r="S12" i="1"/>
  <c r="R12" i="1"/>
  <c r="R11" i="1" s="1"/>
  <c r="Q12" i="1"/>
  <c r="P12" i="1"/>
  <c r="P11" i="1" s="1"/>
  <c r="O12" i="1"/>
  <c r="N12" i="1"/>
  <c r="N11" i="1" s="1"/>
  <c r="L12" i="1"/>
  <c r="K12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A11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CN8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CN7" i="1"/>
  <c r="CN6" i="1"/>
  <c r="CN5" i="1"/>
  <c r="CN4" i="1"/>
  <c r="CN3" i="1"/>
  <c r="R3" i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Q3" i="1" s="1"/>
  <c r="K3" i="1"/>
  <c r="B3" i="1"/>
  <c r="BC2" i="1"/>
  <c r="BA2" i="1"/>
  <c r="AZ2" i="1"/>
  <c r="AY2" i="1" s="1"/>
  <c r="AX2" i="1"/>
  <c r="AW2" i="1" s="1"/>
  <c r="L2" i="1"/>
  <c r="CN1" i="1"/>
  <c r="CN9" i="1" s="1"/>
  <c r="B1" i="1"/>
  <c r="C501" i="1" s="1"/>
  <c r="A1" i="1"/>
  <c r="BB9" i="1"/>
  <c r="BB8" i="1"/>
  <c r="BA9" i="1"/>
  <c r="BB501" i="1" l="1"/>
  <c r="R45" i="1"/>
  <c r="R44" i="1" s="1"/>
  <c r="Z45" i="1"/>
  <c r="Z44" i="1" s="1"/>
  <c r="AH45" i="1"/>
  <c r="AH44" i="1" s="1"/>
  <c r="AP45" i="1"/>
  <c r="AP44" i="1" s="1"/>
  <c r="AX45" i="1"/>
  <c r="AX44" i="1" s="1"/>
  <c r="BF45" i="1"/>
  <c r="BF44" i="1" s="1"/>
  <c r="BN45" i="1"/>
  <c r="BN44" i="1" s="1"/>
  <c r="BV45" i="1"/>
  <c r="BV44" i="1" s="1"/>
  <c r="CD45" i="1"/>
  <c r="CD44" i="1" s="1"/>
  <c r="L280" i="1"/>
  <c r="T280" i="1"/>
  <c r="AB280" i="1"/>
  <c r="AJ280" i="1"/>
  <c r="AR280" i="1"/>
  <c r="AZ280" i="1"/>
  <c r="BH280" i="1"/>
  <c r="BP280" i="1"/>
  <c r="BX280" i="1"/>
  <c r="CF280" i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A503" i="1"/>
  <c r="A12" i="1"/>
  <c r="J46" i="1"/>
  <c r="K45" i="1"/>
  <c r="L59" i="1"/>
  <c r="L45" i="1" s="1"/>
  <c r="L44" i="1" s="1"/>
  <c r="N59" i="1"/>
  <c r="N45" i="1" s="1"/>
  <c r="N44" i="1" s="1"/>
  <c r="P59" i="1"/>
  <c r="P45" i="1" s="1"/>
  <c r="P44" i="1" s="1"/>
  <c r="R59" i="1"/>
  <c r="T59" i="1"/>
  <c r="T45" i="1" s="1"/>
  <c r="T44" i="1" s="1"/>
  <c r="V59" i="1"/>
  <c r="V45" i="1" s="1"/>
  <c r="V44" i="1" s="1"/>
  <c r="X59" i="1"/>
  <c r="X45" i="1" s="1"/>
  <c r="X44" i="1" s="1"/>
  <c r="Z59" i="1"/>
  <c r="AB59" i="1"/>
  <c r="AB45" i="1" s="1"/>
  <c r="AB44" i="1" s="1"/>
  <c r="AD59" i="1"/>
  <c r="AD45" i="1" s="1"/>
  <c r="AD44" i="1" s="1"/>
  <c r="AF59" i="1"/>
  <c r="AF45" i="1" s="1"/>
  <c r="AF44" i="1" s="1"/>
  <c r="AH59" i="1"/>
  <c r="AJ59" i="1"/>
  <c r="AJ45" i="1" s="1"/>
  <c r="AJ44" i="1" s="1"/>
  <c r="AL59" i="1"/>
  <c r="AL45" i="1" s="1"/>
  <c r="AL44" i="1" s="1"/>
  <c r="AN59" i="1"/>
  <c r="AN45" i="1" s="1"/>
  <c r="AN44" i="1" s="1"/>
  <c r="AP59" i="1"/>
  <c r="AR59" i="1"/>
  <c r="AR45" i="1" s="1"/>
  <c r="AR44" i="1" s="1"/>
  <c r="AT59" i="1"/>
  <c r="AT45" i="1" s="1"/>
  <c r="AT44" i="1" s="1"/>
  <c r="AV59" i="1"/>
  <c r="AV45" i="1" s="1"/>
  <c r="AV44" i="1" s="1"/>
  <c r="AX59" i="1"/>
  <c r="AZ59" i="1"/>
  <c r="AZ45" i="1" s="1"/>
  <c r="AZ44" i="1" s="1"/>
  <c r="BB59" i="1"/>
  <c r="BB45" i="1" s="1"/>
  <c r="BB44" i="1" s="1"/>
  <c r="BD59" i="1"/>
  <c r="BD45" i="1" s="1"/>
  <c r="BD44" i="1" s="1"/>
  <c r="BF59" i="1"/>
  <c r="BH59" i="1"/>
  <c r="BH45" i="1" s="1"/>
  <c r="BH44" i="1" s="1"/>
  <c r="BJ59" i="1"/>
  <c r="BJ45" i="1" s="1"/>
  <c r="BJ44" i="1" s="1"/>
  <c r="BL59" i="1"/>
  <c r="BL45" i="1" s="1"/>
  <c r="BL44" i="1" s="1"/>
  <c r="BN59" i="1"/>
  <c r="BP59" i="1"/>
  <c r="BP45" i="1" s="1"/>
  <c r="BP44" i="1" s="1"/>
  <c r="BR59" i="1"/>
  <c r="BR45" i="1" s="1"/>
  <c r="BR44" i="1" s="1"/>
  <c r="BT59" i="1"/>
  <c r="BT45" i="1" s="1"/>
  <c r="BT44" i="1" s="1"/>
  <c r="BV59" i="1"/>
  <c r="BX59" i="1"/>
  <c r="BX45" i="1" s="1"/>
  <c r="BX44" i="1" s="1"/>
  <c r="BZ59" i="1"/>
  <c r="BZ45" i="1" s="1"/>
  <c r="BZ44" i="1" s="1"/>
  <c r="CB59" i="1"/>
  <c r="CB45" i="1" s="1"/>
  <c r="CB44" i="1" s="1"/>
  <c r="CD59" i="1"/>
  <c r="CF59" i="1"/>
  <c r="CF45" i="1" s="1"/>
  <c r="CF44" i="1" s="1"/>
  <c r="CH59" i="1"/>
  <c r="CH45" i="1" s="1"/>
  <c r="CH44" i="1" s="1"/>
  <c r="CJ59" i="1"/>
  <c r="CJ45" i="1" s="1"/>
  <c r="CJ44" i="1" s="1"/>
  <c r="J98" i="1"/>
  <c r="K97" i="1"/>
  <c r="M96" i="1"/>
  <c r="Q96" i="1"/>
  <c r="Q24" i="1" s="1"/>
  <c r="Q10" i="1" s="1"/>
  <c r="Q502" i="1" s="1"/>
  <c r="Q523" i="1" s="1"/>
  <c r="U96" i="1"/>
  <c r="Y96" i="1"/>
  <c r="Y24" i="1" s="1"/>
  <c r="Y10" i="1" s="1"/>
  <c r="Y502" i="1" s="1"/>
  <c r="Y523" i="1" s="1"/>
  <c r="AC96" i="1"/>
  <c r="AG96" i="1"/>
  <c r="AG24" i="1" s="1"/>
  <c r="AG10" i="1" s="1"/>
  <c r="AG502" i="1" s="1"/>
  <c r="AG523" i="1" s="1"/>
  <c r="AK96" i="1"/>
  <c r="AO96" i="1"/>
  <c r="AO24" i="1" s="1"/>
  <c r="AO10" i="1" s="1"/>
  <c r="AO502" i="1" s="1"/>
  <c r="AO523" i="1" s="1"/>
  <c r="AS96" i="1"/>
  <c r="AW96" i="1"/>
  <c r="AW24" i="1" s="1"/>
  <c r="AW10" i="1" s="1"/>
  <c r="AW502" i="1" s="1"/>
  <c r="AW523" i="1" s="1"/>
  <c r="BA96" i="1"/>
  <c r="BE96" i="1"/>
  <c r="BE24" i="1" s="1"/>
  <c r="BE10" i="1" s="1"/>
  <c r="BE502" i="1" s="1"/>
  <c r="BE523" i="1" s="1"/>
  <c r="BI96" i="1"/>
  <c r="BM96" i="1"/>
  <c r="BM24" i="1" s="1"/>
  <c r="BM10" i="1" s="1"/>
  <c r="BM502" i="1" s="1"/>
  <c r="BM523" i="1" s="1"/>
  <c r="BQ96" i="1"/>
  <c r="BU96" i="1"/>
  <c r="BU24" i="1" s="1"/>
  <c r="BU10" i="1" s="1"/>
  <c r="BU502" i="1" s="1"/>
  <c r="BU523" i="1" s="1"/>
  <c r="BY96" i="1"/>
  <c r="CC96" i="1"/>
  <c r="CC24" i="1" s="1"/>
  <c r="CC10" i="1" s="1"/>
  <c r="CC502" i="1" s="1"/>
  <c r="CC523" i="1" s="1"/>
  <c r="CG96" i="1"/>
  <c r="CK96" i="1"/>
  <c r="CK24" i="1" s="1"/>
  <c r="CK10" i="1" s="1"/>
  <c r="CK502" i="1" s="1"/>
  <c r="J135" i="1"/>
  <c r="J157" i="1"/>
  <c r="K156" i="1"/>
  <c r="J191" i="1"/>
  <c r="K189" i="1"/>
  <c r="J189" i="1" s="1"/>
  <c r="J228" i="1"/>
  <c r="K226" i="1"/>
  <c r="J226" i="1" s="1"/>
  <c r="J429" i="1"/>
  <c r="K418" i="1"/>
  <c r="AV2" i="1"/>
  <c r="BD2" i="1"/>
  <c r="L11" i="1"/>
  <c r="J13" i="1"/>
  <c r="M12" i="1"/>
  <c r="L25" i="1"/>
  <c r="L24" i="1" s="1"/>
  <c r="P25" i="1"/>
  <c r="T25" i="1"/>
  <c r="T24" i="1" s="1"/>
  <c r="T10" i="1" s="1"/>
  <c r="T502" i="1" s="1"/>
  <c r="T523" i="1" s="1"/>
  <c r="X25" i="1"/>
  <c r="AB25" i="1"/>
  <c r="AB24" i="1" s="1"/>
  <c r="AB10" i="1" s="1"/>
  <c r="AB502" i="1" s="1"/>
  <c r="AB523" i="1" s="1"/>
  <c r="AF25" i="1"/>
  <c r="AJ25" i="1"/>
  <c r="AJ24" i="1" s="1"/>
  <c r="AJ10" i="1" s="1"/>
  <c r="AJ502" i="1" s="1"/>
  <c r="AJ523" i="1" s="1"/>
  <c r="AN25" i="1"/>
  <c r="AR25" i="1"/>
  <c r="AR24" i="1" s="1"/>
  <c r="AR10" i="1" s="1"/>
  <c r="AR502" i="1" s="1"/>
  <c r="AR523" i="1" s="1"/>
  <c r="AV25" i="1"/>
  <c r="AZ25" i="1"/>
  <c r="AZ24" i="1" s="1"/>
  <c r="AZ10" i="1" s="1"/>
  <c r="AZ502" i="1" s="1"/>
  <c r="AZ523" i="1" s="1"/>
  <c r="BD25" i="1"/>
  <c r="BH25" i="1"/>
  <c r="BH24" i="1" s="1"/>
  <c r="BH10" i="1" s="1"/>
  <c r="BH502" i="1" s="1"/>
  <c r="BH523" i="1" s="1"/>
  <c r="BL25" i="1"/>
  <c r="BP25" i="1"/>
  <c r="BP24" i="1" s="1"/>
  <c r="BP10" i="1" s="1"/>
  <c r="BP502" i="1" s="1"/>
  <c r="BP523" i="1" s="1"/>
  <c r="BT25" i="1"/>
  <c r="BX25" i="1"/>
  <c r="BX24" i="1" s="1"/>
  <c r="BX10" i="1" s="1"/>
  <c r="BX502" i="1" s="1"/>
  <c r="BX523" i="1" s="1"/>
  <c r="CB25" i="1"/>
  <c r="CF25" i="1"/>
  <c r="CF24" i="1" s="1"/>
  <c r="CF10" i="1" s="1"/>
  <c r="CF502" i="1" s="1"/>
  <c r="CF523" i="1" s="1"/>
  <c r="CJ25" i="1"/>
  <c r="J27" i="1"/>
  <c r="K26" i="1"/>
  <c r="M45" i="1"/>
  <c r="M44" i="1" s="1"/>
  <c r="M24" i="1" s="1"/>
  <c r="Q45" i="1"/>
  <c r="Q44" i="1" s="1"/>
  <c r="U45" i="1"/>
  <c r="U44" i="1" s="1"/>
  <c r="U24" i="1" s="1"/>
  <c r="U10" i="1" s="1"/>
  <c r="U502" i="1" s="1"/>
  <c r="U523" i="1" s="1"/>
  <c r="Y45" i="1"/>
  <c r="Y44" i="1" s="1"/>
  <c r="AC45" i="1"/>
  <c r="AC44" i="1" s="1"/>
  <c r="AC24" i="1" s="1"/>
  <c r="AC10" i="1" s="1"/>
  <c r="AC502" i="1" s="1"/>
  <c r="AC523" i="1" s="1"/>
  <c r="AG45" i="1"/>
  <c r="AG44" i="1" s="1"/>
  <c r="AK45" i="1"/>
  <c r="AK44" i="1" s="1"/>
  <c r="AK24" i="1" s="1"/>
  <c r="AK10" i="1" s="1"/>
  <c r="AK502" i="1" s="1"/>
  <c r="AK523" i="1" s="1"/>
  <c r="AO45" i="1"/>
  <c r="AO44" i="1" s="1"/>
  <c r="AS45" i="1"/>
  <c r="AS44" i="1" s="1"/>
  <c r="AS24" i="1" s="1"/>
  <c r="AS10" i="1" s="1"/>
  <c r="AS502" i="1" s="1"/>
  <c r="AS523" i="1" s="1"/>
  <c r="AW45" i="1"/>
  <c r="AW44" i="1" s="1"/>
  <c r="BA45" i="1"/>
  <c r="BA44" i="1" s="1"/>
  <c r="BA24" i="1" s="1"/>
  <c r="BA10" i="1" s="1"/>
  <c r="BA502" i="1" s="1"/>
  <c r="BA523" i="1" s="1"/>
  <c r="BE45" i="1"/>
  <c r="BE44" i="1" s="1"/>
  <c r="BI45" i="1"/>
  <c r="BI44" i="1" s="1"/>
  <c r="BI24" i="1" s="1"/>
  <c r="BI10" i="1" s="1"/>
  <c r="BI502" i="1" s="1"/>
  <c r="BI523" i="1" s="1"/>
  <c r="BM45" i="1"/>
  <c r="BM44" i="1" s="1"/>
  <c r="BQ45" i="1"/>
  <c r="BQ44" i="1" s="1"/>
  <c r="BQ24" i="1" s="1"/>
  <c r="BQ10" i="1" s="1"/>
  <c r="BQ502" i="1" s="1"/>
  <c r="BQ523" i="1" s="1"/>
  <c r="BU45" i="1"/>
  <c r="BU44" i="1" s="1"/>
  <c r="BY45" i="1"/>
  <c r="BY44" i="1" s="1"/>
  <c r="BY24" i="1" s="1"/>
  <c r="BY10" i="1" s="1"/>
  <c r="BY502" i="1" s="1"/>
  <c r="BY523" i="1" s="1"/>
  <c r="CC45" i="1"/>
  <c r="CC44" i="1" s="1"/>
  <c r="CG45" i="1"/>
  <c r="CG44" i="1" s="1"/>
  <c r="CG24" i="1" s="1"/>
  <c r="CG10" i="1" s="1"/>
  <c r="CG502" i="1" s="1"/>
  <c r="CG523" i="1" s="1"/>
  <c r="CK45" i="1"/>
  <c r="CK44" i="1" s="1"/>
  <c r="K76" i="1"/>
  <c r="J76" i="1" s="1"/>
  <c r="K166" i="1"/>
  <c r="J166" i="1" s="1"/>
  <c r="J176" i="1"/>
  <c r="K175" i="1"/>
  <c r="J175" i="1" s="1"/>
  <c r="K209" i="1"/>
  <c r="J209" i="1" s="1"/>
  <c r="L217" i="1"/>
  <c r="P217" i="1"/>
  <c r="T217" i="1"/>
  <c r="X217" i="1"/>
  <c r="AB217" i="1"/>
  <c r="AF217" i="1"/>
  <c r="AJ217" i="1"/>
  <c r="AN217" i="1"/>
  <c r="AR217" i="1"/>
  <c r="AV217" i="1"/>
  <c r="AZ217" i="1"/>
  <c r="BD217" i="1"/>
  <c r="BH217" i="1"/>
  <c r="BL217" i="1"/>
  <c r="BP217" i="1"/>
  <c r="BT217" i="1"/>
  <c r="BX217" i="1"/>
  <c r="CB217" i="1"/>
  <c r="CF217" i="1"/>
  <c r="CJ217" i="1"/>
  <c r="J220" i="1"/>
  <c r="K218" i="1"/>
  <c r="J283" i="1"/>
  <c r="K282" i="1"/>
  <c r="M282" i="1"/>
  <c r="M281" i="1" s="1"/>
  <c r="M280" i="1" s="1"/>
  <c r="O282" i="1"/>
  <c r="O281" i="1" s="1"/>
  <c r="Q282" i="1"/>
  <c r="Q281" i="1" s="1"/>
  <c r="Q280" i="1" s="1"/>
  <c r="S282" i="1"/>
  <c r="S281" i="1" s="1"/>
  <c r="S280" i="1" s="1"/>
  <c r="S24" i="1" s="1"/>
  <c r="S10" i="1" s="1"/>
  <c r="S502" i="1" s="1"/>
  <c r="S523" i="1" s="1"/>
  <c r="U282" i="1"/>
  <c r="U281" i="1" s="1"/>
  <c r="U280" i="1" s="1"/>
  <c r="W282" i="1"/>
  <c r="W281" i="1" s="1"/>
  <c r="Y282" i="1"/>
  <c r="Y281" i="1" s="1"/>
  <c r="Y280" i="1" s="1"/>
  <c r="AA282" i="1"/>
  <c r="AA281" i="1" s="1"/>
  <c r="AA280" i="1" s="1"/>
  <c r="AA24" i="1" s="1"/>
  <c r="AA10" i="1" s="1"/>
  <c r="AA502" i="1" s="1"/>
  <c r="AA523" i="1" s="1"/>
  <c r="AC282" i="1"/>
  <c r="AC281" i="1" s="1"/>
  <c r="AC280" i="1" s="1"/>
  <c r="AE282" i="1"/>
  <c r="AE281" i="1" s="1"/>
  <c r="AG282" i="1"/>
  <c r="AG281" i="1" s="1"/>
  <c r="AG280" i="1" s="1"/>
  <c r="AI282" i="1"/>
  <c r="AI281" i="1" s="1"/>
  <c r="AI280" i="1" s="1"/>
  <c r="AI24" i="1" s="1"/>
  <c r="AI10" i="1" s="1"/>
  <c r="AI502" i="1" s="1"/>
  <c r="AI523" i="1" s="1"/>
  <c r="AK282" i="1"/>
  <c r="AK281" i="1" s="1"/>
  <c r="AK280" i="1" s="1"/>
  <c r="AM282" i="1"/>
  <c r="AM281" i="1" s="1"/>
  <c r="AO282" i="1"/>
  <c r="AO281" i="1" s="1"/>
  <c r="AO280" i="1" s="1"/>
  <c r="AQ282" i="1"/>
  <c r="AQ281" i="1" s="1"/>
  <c r="AQ280" i="1" s="1"/>
  <c r="AQ24" i="1" s="1"/>
  <c r="AQ10" i="1" s="1"/>
  <c r="AQ502" i="1" s="1"/>
  <c r="AQ523" i="1" s="1"/>
  <c r="AS282" i="1"/>
  <c r="AS281" i="1" s="1"/>
  <c r="AS280" i="1" s="1"/>
  <c r="AU282" i="1"/>
  <c r="AU281" i="1" s="1"/>
  <c r="AW282" i="1"/>
  <c r="AW281" i="1" s="1"/>
  <c r="AW280" i="1" s="1"/>
  <c r="AY282" i="1"/>
  <c r="AY281" i="1" s="1"/>
  <c r="AY280" i="1" s="1"/>
  <c r="AY24" i="1" s="1"/>
  <c r="AY10" i="1" s="1"/>
  <c r="AY502" i="1" s="1"/>
  <c r="AY523" i="1" s="1"/>
  <c r="BA282" i="1"/>
  <c r="BA281" i="1" s="1"/>
  <c r="BA280" i="1" s="1"/>
  <c r="BC282" i="1"/>
  <c r="BC281" i="1" s="1"/>
  <c r="BE282" i="1"/>
  <c r="BE281" i="1" s="1"/>
  <c r="BE280" i="1" s="1"/>
  <c r="BG282" i="1"/>
  <c r="BG281" i="1" s="1"/>
  <c r="BG280" i="1" s="1"/>
  <c r="BG24" i="1" s="1"/>
  <c r="BG10" i="1" s="1"/>
  <c r="BG502" i="1" s="1"/>
  <c r="BG523" i="1" s="1"/>
  <c r="BI282" i="1"/>
  <c r="BI281" i="1" s="1"/>
  <c r="BI280" i="1" s="1"/>
  <c r="BK282" i="1"/>
  <c r="BK281" i="1" s="1"/>
  <c r="BM282" i="1"/>
  <c r="BM281" i="1" s="1"/>
  <c r="BM280" i="1" s="1"/>
  <c r="BO282" i="1"/>
  <c r="BO281" i="1" s="1"/>
  <c r="BO280" i="1" s="1"/>
  <c r="BO24" i="1" s="1"/>
  <c r="BO10" i="1" s="1"/>
  <c r="BO502" i="1" s="1"/>
  <c r="BO523" i="1" s="1"/>
  <c r="BQ282" i="1"/>
  <c r="BQ281" i="1" s="1"/>
  <c r="BQ280" i="1" s="1"/>
  <c r="BS282" i="1"/>
  <c r="BS281" i="1" s="1"/>
  <c r="BU282" i="1"/>
  <c r="BU281" i="1" s="1"/>
  <c r="BU280" i="1" s="1"/>
  <c r="BW282" i="1"/>
  <c r="BW281" i="1" s="1"/>
  <c r="BW280" i="1" s="1"/>
  <c r="BW24" i="1" s="1"/>
  <c r="BW10" i="1" s="1"/>
  <c r="BW502" i="1" s="1"/>
  <c r="BW523" i="1" s="1"/>
  <c r="BY282" i="1"/>
  <c r="BY281" i="1" s="1"/>
  <c r="BY280" i="1" s="1"/>
  <c r="CA282" i="1"/>
  <c r="CA281" i="1" s="1"/>
  <c r="CC282" i="1"/>
  <c r="CC281" i="1" s="1"/>
  <c r="CC280" i="1" s="1"/>
  <c r="CE282" i="1"/>
  <c r="CE281" i="1" s="1"/>
  <c r="CE280" i="1" s="1"/>
  <c r="CE24" i="1" s="1"/>
  <c r="CE10" i="1" s="1"/>
  <c r="CE502" i="1" s="1"/>
  <c r="CE523" i="1" s="1"/>
  <c r="CG282" i="1"/>
  <c r="CG281" i="1" s="1"/>
  <c r="CG280" i="1" s="1"/>
  <c r="CI282" i="1"/>
  <c r="CI281" i="1" s="1"/>
  <c r="CK282" i="1"/>
  <c r="CK281" i="1" s="1"/>
  <c r="CK280" i="1" s="1"/>
  <c r="O336" i="1"/>
  <c r="S336" i="1"/>
  <c r="W336" i="1"/>
  <c r="AA336" i="1"/>
  <c r="AE336" i="1"/>
  <c r="AI336" i="1"/>
  <c r="AM336" i="1"/>
  <c r="AQ336" i="1"/>
  <c r="AU336" i="1"/>
  <c r="AY336" i="1"/>
  <c r="BC336" i="1"/>
  <c r="BG336" i="1"/>
  <c r="BK336" i="1"/>
  <c r="BO336" i="1"/>
  <c r="BS336" i="1"/>
  <c r="BW336" i="1"/>
  <c r="CA336" i="1"/>
  <c r="CE336" i="1"/>
  <c r="CI336" i="1"/>
  <c r="L337" i="1"/>
  <c r="L336" i="1" s="1"/>
  <c r="N337" i="1"/>
  <c r="N336" i="1" s="1"/>
  <c r="N280" i="1" s="1"/>
  <c r="P337" i="1"/>
  <c r="P336" i="1" s="1"/>
  <c r="P280" i="1" s="1"/>
  <c r="R337" i="1"/>
  <c r="R336" i="1" s="1"/>
  <c r="R280" i="1" s="1"/>
  <c r="T337" i="1"/>
  <c r="T336" i="1" s="1"/>
  <c r="V337" i="1"/>
  <c r="V336" i="1" s="1"/>
  <c r="V280" i="1" s="1"/>
  <c r="X337" i="1"/>
  <c r="X336" i="1" s="1"/>
  <c r="X280" i="1" s="1"/>
  <c r="Z337" i="1"/>
  <c r="Z336" i="1" s="1"/>
  <c r="Z280" i="1" s="1"/>
  <c r="AB337" i="1"/>
  <c r="AB336" i="1" s="1"/>
  <c r="AD337" i="1"/>
  <c r="AD336" i="1" s="1"/>
  <c r="AD280" i="1" s="1"/>
  <c r="AF337" i="1"/>
  <c r="AF336" i="1" s="1"/>
  <c r="AF280" i="1" s="1"/>
  <c r="AH337" i="1"/>
  <c r="AH336" i="1" s="1"/>
  <c r="AH280" i="1" s="1"/>
  <c r="AJ337" i="1"/>
  <c r="AJ336" i="1" s="1"/>
  <c r="AL337" i="1"/>
  <c r="AL336" i="1" s="1"/>
  <c r="AL280" i="1" s="1"/>
  <c r="AN337" i="1"/>
  <c r="AN336" i="1" s="1"/>
  <c r="AN280" i="1" s="1"/>
  <c r="AP337" i="1"/>
  <c r="AP336" i="1" s="1"/>
  <c r="AP280" i="1" s="1"/>
  <c r="AR337" i="1"/>
  <c r="AR336" i="1" s="1"/>
  <c r="AT337" i="1"/>
  <c r="AT336" i="1" s="1"/>
  <c r="AT280" i="1" s="1"/>
  <c r="AV337" i="1"/>
  <c r="AV336" i="1" s="1"/>
  <c r="AV280" i="1" s="1"/>
  <c r="AX337" i="1"/>
  <c r="AX336" i="1" s="1"/>
  <c r="AX280" i="1" s="1"/>
  <c r="AZ337" i="1"/>
  <c r="AZ336" i="1" s="1"/>
  <c r="BB337" i="1"/>
  <c r="BB336" i="1" s="1"/>
  <c r="BB280" i="1" s="1"/>
  <c r="BD337" i="1"/>
  <c r="BD336" i="1" s="1"/>
  <c r="BD280" i="1" s="1"/>
  <c r="BF337" i="1"/>
  <c r="BF336" i="1" s="1"/>
  <c r="BF280" i="1" s="1"/>
  <c r="BH337" i="1"/>
  <c r="BH336" i="1" s="1"/>
  <c r="BJ337" i="1"/>
  <c r="BJ336" i="1" s="1"/>
  <c r="BJ280" i="1" s="1"/>
  <c r="BL337" i="1"/>
  <c r="BL336" i="1" s="1"/>
  <c r="BL280" i="1" s="1"/>
  <c r="BN337" i="1"/>
  <c r="BN336" i="1" s="1"/>
  <c r="BN280" i="1" s="1"/>
  <c r="BP337" i="1"/>
  <c r="BP336" i="1" s="1"/>
  <c r="BR337" i="1"/>
  <c r="BR336" i="1" s="1"/>
  <c r="BR280" i="1" s="1"/>
  <c r="BT337" i="1"/>
  <c r="BT336" i="1" s="1"/>
  <c r="BT280" i="1" s="1"/>
  <c r="BV337" i="1"/>
  <c r="BV336" i="1" s="1"/>
  <c r="BV280" i="1" s="1"/>
  <c r="BX337" i="1"/>
  <c r="BX336" i="1" s="1"/>
  <c r="BZ337" i="1"/>
  <c r="BZ336" i="1" s="1"/>
  <c r="BZ280" i="1" s="1"/>
  <c r="CB337" i="1"/>
  <c r="CB336" i="1" s="1"/>
  <c r="CB280" i="1" s="1"/>
  <c r="CD337" i="1"/>
  <c r="CD336" i="1" s="1"/>
  <c r="CD280" i="1" s="1"/>
  <c r="CF337" i="1"/>
  <c r="CF336" i="1" s="1"/>
  <c r="CH337" i="1"/>
  <c r="CH336" i="1" s="1"/>
  <c r="CH280" i="1" s="1"/>
  <c r="CJ337" i="1"/>
  <c r="CJ336" i="1" s="1"/>
  <c r="CJ280" i="1" s="1"/>
  <c r="K364" i="1"/>
  <c r="J364" i="1" s="1"/>
  <c r="J396" i="1"/>
  <c r="K393" i="1"/>
  <c r="M393" i="1"/>
  <c r="M392" i="1" s="1"/>
  <c r="O393" i="1"/>
  <c r="O392" i="1" s="1"/>
  <c r="Q393" i="1"/>
  <c r="Q392" i="1" s="1"/>
  <c r="S393" i="1"/>
  <c r="S392" i="1" s="1"/>
  <c r="U393" i="1"/>
  <c r="U392" i="1" s="1"/>
  <c r="W393" i="1"/>
  <c r="W392" i="1" s="1"/>
  <c r="Y393" i="1"/>
  <c r="Y392" i="1" s="1"/>
  <c r="AA393" i="1"/>
  <c r="AA392" i="1" s="1"/>
  <c r="AC393" i="1"/>
  <c r="AC392" i="1" s="1"/>
  <c r="AE393" i="1"/>
  <c r="AE392" i="1" s="1"/>
  <c r="AG393" i="1"/>
  <c r="AG392" i="1" s="1"/>
  <c r="AI393" i="1"/>
  <c r="AI392" i="1" s="1"/>
  <c r="AK393" i="1"/>
  <c r="AK392" i="1" s="1"/>
  <c r="AM393" i="1"/>
  <c r="AM392" i="1" s="1"/>
  <c r="AO393" i="1"/>
  <c r="AO392" i="1" s="1"/>
  <c r="AQ393" i="1"/>
  <c r="AQ392" i="1" s="1"/>
  <c r="AS393" i="1"/>
  <c r="AS392" i="1" s="1"/>
  <c r="AU393" i="1"/>
  <c r="AU392" i="1" s="1"/>
  <c r="AW393" i="1"/>
  <c r="AW392" i="1" s="1"/>
  <c r="AY393" i="1"/>
  <c r="AY392" i="1" s="1"/>
  <c r="BA393" i="1"/>
  <c r="BA392" i="1" s="1"/>
  <c r="BC393" i="1"/>
  <c r="BC392" i="1" s="1"/>
  <c r="BE393" i="1"/>
  <c r="BE392" i="1" s="1"/>
  <c r="BG393" i="1"/>
  <c r="BG392" i="1" s="1"/>
  <c r="BI393" i="1"/>
  <c r="BI392" i="1" s="1"/>
  <c r="BK393" i="1"/>
  <c r="BK392" i="1" s="1"/>
  <c r="BM393" i="1"/>
  <c r="BM392" i="1" s="1"/>
  <c r="BO393" i="1"/>
  <c r="BO392" i="1" s="1"/>
  <c r="BQ393" i="1"/>
  <c r="BQ392" i="1" s="1"/>
  <c r="BS393" i="1"/>
  <c r="BS392" i="1" s="1"/>
  <c r="BU393" i="1"/>
  <c r="BU392" i="1" s="1"/>
  <c r="BW393" i="1"/>
  <c r="BW392" i="1" s="1"/>
  <c r="BY393" i="1"/>
  <c r="BY392" i="1" s="1"/>
  <c r="CA393" i="1"/>
  <c r="CA392" i="1" s="1"/>
  <c r="CC393" i="1"/>
  <c r="CC392" i="1" s="1"/>
  <c r="CE393" i="1"/>
  <c r="CE392" i="1" s="1"/>
  <c r="CG393" i="1"/>
  <c r="CG392" i="1" s="1"/>
  <c r="CI393" i="1"/>
  <c r="CI392" i="1" s="1"/>
  <c r="CK393" i="1"/>
  <c r="CK392" i="1" s="1"/>
  <c r="N454" i="1"/>
  <c r="V454" i="1"/>
  <c r="AD454" i="1"/>
  <c r="AL454" i="1"/>
  <c r="AT454" i="1"/>
  <c r="BB454" i="1"/>
  <c r="BJ454" i="1"/>
  <c r="BR454" i="1"/>
  <c r="BZ454" i="1"/>
  <c r="CH454" i="1"/>
  <c r="J460" i="1"/>
  <c r="K456" i="1"/>
  <c r="J464" i="1"/>
  <c r="K463" i="1"/>
  <c r="J463" i="1" s="1"/>
  <c r="J482" i="1"/>
  <c r="K478" i="1"/>
  <c r="J478" i="1" s="1"/>
  <c r="A523" i="1"/>
  <c r="B502" i="1"/>
  <c r="C502" i="1"/>
  <c r="CN2" i="1"/>
  <c r="J472" i="1"/>
  <c r="K471" i="1"/>
  <c r="AW8" i="1"/>
  <c r="AX9" i="1"/>
  <c r="AY9" i="1"/>
  <c r="BC9" i="1"/>
  <c r="AZ9" i="1"/>
  <c r="AW9" i="1"/>
  <c r="AX8" i="1"/>
  <c r="AY8" i="1"/>
  <c r="BC8" i="1"/>
  <c r="AZ8" i="1"/>
  <c r="BA8" i="1"/>
  <c r="BA501" i="1" l="1"/>
  <c r="AZ501" i="1"/>
  <c r="BC501" i="1"/>
  <c r="AY501" i="1"/>
  <c r="AX501" i="1"/>
  <c r="AW501" i="1"/>
  <c r="CH24" i="1"/>
  <c r="CH10" i="1" s="1"/>
  <c r="CH502" i="1" s="1"/>
  <c r="BZ24" i="1"/>
  <c r="BZ10" i="1" s="1"/>
  <c r="BZ502" i="1" s="1"/>
  <c r="BZ523" i="1" s="1"/>
  <c r="BR24" i="1"/>
  <c r="BR10" i="1" s="1"/>
  <c r="BR502" i="1" s="1"/>
  <c r="BR523" i="1" s="1"/>
  <c r="BJ24" i="1"/>
  <c r="BJ10" i="1" s="1"/>
  <c r="BJ502" i="1" s="1"/>
  <c r="BJ523" i="1" s="1"/>
  <c r="BB24" i="1"/>
  <c r="BB10" i="1" s="1"/>
  <c r="BB502" i="1" s="1"/>
  <c r="BB523" i="1" s="1"/>
  <c r="AT24" i="1"/>
  <c r="AT10" i="1" s="1"/>
  <c r="AT502" i="1" s="1"/>
  <c r="AT523" i="1" s="1"/>
  <c r="AL24" i="1"/>
  <c r="AL10" i="1" s="1"/>
  <c r="AL502" i="1" s="1"/>
  <c r="AL523" i="1" s="1"/>
  <c r="AD24" i="1"/>
  <c r="AD10" i="1" s="1"/>
  <c r="AD502" i="1" s="1"/>
  <c r="AD523" i="1" s="1"/>
  <c r="V24" i="1"/>
  <c r="V10" i="1" s="1"/>
  <c r="V502" i="1" s="1"/>
  <c r="V523" i="1" s="1"/>
  <c r="N24" i="1"/>
  <c r="N10" i="1" s="1"/>
  <c r="N502" i="1" s="1"/>
  <c r="N523" i="1" s="1"/>
  <c r="CD24" i="1"/>
  <c r="CD10" i="1" s="1"/>
  <c r="CD502" i="1" s="1"/>
  <c r="CD523" i="1" s="1"/>
  <c r="BN24" i="1"/>
  <c r="BN10" i="1" s="1"/>
  <c r="BN502" i="1" s="1"/>
  <c r="BN523" i="1" s="1"/>
  <c r="AX24" i="1"/>
  <c r="AX10" i="1" s="1"/>
  <c r="AX502" i="1" s="1"/>
  <c r="AX523" i="1" s="1"/>
  <c r="AH24" i="1"/>
  <c r="AH10" i="1" s="1"/>
  <c r="AH502" i="1" s="1"/>
  <c r="AH523" i="1" s="1"/>
  <c r="R24" i="1"/>
  <c r="R10" i="1" s="1"/>
  <c r="R502" i="1" s="1"/>
  <c r="R523" i="1" s="1"/>
  <c r="BV24" i="1"/>
  <c r="BV10" i="1" s="1"/>
  <c r="BV502" i="1" s="1"/>
  <c r="BV523" i="1" s="1"/>
  <c r="BF24" i="1"/>
  <c r="BF10" i="1" s="1"/>
  <c r="BF502" i="1" s="1"/>
  <c r="BF523" i="1" s="1"/>
  <c r="AP24" i="1"/>
  <c r="AP10" i="1" s="1"/>
  <c r="AP502" i="1" s="1"/>
  <c r="AP523" i="1" s="1"/>
  <c r="Z24" i="1"/>
  <c r="Z10" i="1" s="1"/>
  <c r="Z502" i="1" s="1"/>
  <c r="Z523" i="1" s="1"/>
  <c r="J471" i="1"/>
  <c r="K470" i="1"/>
  <c r="J470" i="1" s="1"/>
  <c r="C523" i="1"/>
  <c r="B523" i="1"/>
  <c r="J393" i="1"/>
  <c r="K392" i="1"/>
  <c r="J392" i="1" s="1"/>
  <c r="J337" i="1"/>
  <c r="CI280" i="1"/>
  <c r="CI24" i="1" s="1"/>
  <c r="CI10" i="1" s="1"/>
  <c r="CI502" i="1" s="1"/>
  <c r="CA280" i="1"/>
  <c r="CA24" i="1" s="1"/>
  <c r="CA10" i="1" s="1"/>
  <c r="CA502" i="1" s="1"/>
  <c r="CA523" i="1" s="1"/>
  <c r="BS280" i="1"/>
  <c r="BS24" i="1" s="1"/>
  <c r="BS10" i="1" s="1"/>
  <c r="BS502" i="1" s="1"/>
  <c r="BS523" i="1" s="1"/>
  <c r="BK280" i="1"/>
  <c r="BK24" i="1" s="1"/>
  <c r="BK10" i="1" s="1"/>
  <c r="BK502" i="1" s="1"/>
  <c r="BK523" i="1" s="1"/>
  <c r="BC280" i="1"/>
  <c r="BC24" i="1" s="1"/>
  <c r="BC10" i="1" s="1"/>
  <c r="BC502" i="1" s="1"/>
  <c r="BC523" i="1" s="1"/>
  <c r="AU280" i="1"/>
  <c r="AU24" i="1" s="1"/>
  <c r="AU10" i="1" s="1"/>
  <c r="AU502" i="1" s="1"/>
  <c r="AU523" i="1" s="1"/>
  <c r="AM280" i="1"/>
  <c r="AM24" i="1" s="1"/>
  <c r="AM10" i="1" s="1"/>
  <c r="AM502" i="1" s="1"/>
  <c r="AM523" i="1" s="1"/>
  <c r="AE280" i="1"/>
  <c r="AE24" i="1" s="1"/>
  <c r="AE10" i="1" s="1"/>
  <c r="AE502" i="1" s="1"/>
  <c r="AE523" i="1" s="1"/>
  <c r="W280" i="1"/>
  <c r="W24" i="1" s="1"/>
  <c r="W10" i="1" s="1"/>
  <c r="W502" i="1" s="1"/>
  <c r="W523" i="1" s="1"/>
  <c r="O280" i="1"/>
  <c r="O24" i="1" s="1"/>
  <c r="O10" i="1" s="1"/>
  <c r="O502" i="1" s="1"/>
  <c r="O523" i="1" s="1"/>
  <c r="K281" i="1"/>
  <c r="J282" i="1"/>
  <c r="J218" i="1"/>
  <c r="K217" i="1"/>
  <c r="J217" i="1" s="1"/>
  <c r="AU2" i="1"/>
  <c r="K96" i="1"/>
  <c r="J96" i="1" s="1"/>
  <c r="J97" i="1"/>
  <c r="J45" i="1"/>
  <c r="K44" i="1"/>
  <c r="J44" i="1" s="1"/>
  <c r="J456" i="1"/>
  <c r="K455" i="1"/>
  <c r="K336" i="1"/>
  <c r="J336" i="1" s="1"/>
  <c r="J26" i="1"/>
  <c r="K25" i="1"/>
  <c r="CJ24" i="1"/>
  <c r="CJ10" i="1" s="1"/>
  <c r="CJ502" i="1" s="1"/>
  <c r="CB24" i="1"/>
  <c r="CB10" i="1" s="1"/>
  <c r="CB502" i="1" s="1"/>
  <c r="CB523" i="1" s="1"/>
  <c r="BT24" i="1"/>
  <c r="BT10" i="1" s="1"/>
  <c r="BT502" i="1" s="1"/>
  <c r="BT523" i="1" s="1"/>
  <c r="BL24" i="1"/>
  <c r="BL10" i="1" s="1"/>
  <c r="BL502" i="1" s="1"/>
  <c r="BL523" i="1" s="1"/>
  <c r="BD24" i="1"/>
  <c r="BD10" i="1" s="1"/>
  <c r="BD502" i="1" s="1"/>
  <c r="BD523" i="1" s="1"/>
  <c r="AV24" i="1"/>
  <c r="AV10" i="1" s="1"/>
  <c r="AV502" i="1" s="1"/>
  <c r="AV523" i="1" s="1"/>
  <c r="AN24" i="1"/>
  <c r="AN10" i="1" s="1"/>
  <c r="AN502" i="1" s="1"/>
  <c r="AN523" i="1" s="1"/>
  <c r="AF24" i="1"/>
  <c r="AF10" i="1" s="1"/>
  <c r="AF502" i="1" s="1"/>
  <c r="AF523" i="1" s="1"/>
  <c r="X24" i="1"/>
  <c r="X10" i="1" s="1"/>
  <c r="X502" i="1" s="1"/>
  <c r="X523" i="1" s="1"/>
  <c r="P24" i="1"/>
  <c r="P10" i="1" s="1"/>
  <c r="P502" i="1" s="1"/>
  <c r="P523" i="1" s="1"/>
  <c r="J12" i="1"/>
  <c r="M11" i="1"/>
  <c r="L10" i="1"/>
  <c r="L502" i="1" s="1"/>
  <c r="L523" i="1" s="1"/>
  <c r="BE2" i="1"/>
  <c r="J418" i="1"/>
  <c r="K417" i="1"/>
  <c r="J417" i="1" s="1"/>
  <c r="J156" i="1"/>
  <c r="K155" i="1"/>
  <c r="J155" i="1" s="1"/>
  <c r="J59" i="1"/>
  <c r="A13" i="1"/>
  <c r="CK503" i="1"/>
  <c r="CI503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M524" i="1" s="1"/>
  <c r="AK503" i="1"/>
  <c r="AK524" i="1" s="1"/>
  <c r="AI503" i="1"/>
  <c r="AI524" i="1" s="1"/>
  <c r="AG503" i="1"/>
  <c r="AG524" i="1" s="1"/>
  <c r="AE503" i="1"/>
  <c r="AE524" i="1" s="1"/>
  <c r="AC503" i="1"/>
  <c r="AC524" i="1" s="1"/>
  <c r="AA503" i="1"/>
  <c r="AA524" i="1" s="1"/>
  <c r="Y503" i="1"/>
  <c r="Y524" i="1" s="1"/>
  <c r="W503" i="1"/>
  <c r="W524" i="1" s="1"/>
  <c r="U503" i="1"/>
  <c r="U524" i="1" s="1"/>
  <c r="S503" i="1"/>
  <c r="S524" i="1" s="1"/>
  <c r="Q503" i="1"/>
  <c r="Q524" i="1" s="1"/>
  <c r="O503" i="1"/>
  <c r="O524" i="1" s="1"/>
  <c r="K503" i="1"/>
  <c r="K524" i="1" s="1"/>
  <c r="D503" i="1"/>
  <c r="CH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L503" i="1"/>
  <c r="AL524" i="1" s="1"/>
  <c r="AH503" i="1"/>
  <c r="AD503" i="1"/>
  <c r="AD524" i="1" s="1"/>
  <c r="Z503" i="1"/>
  <c r="Z524" i="1" s="1"/>
  <c r="V503" i="1"/>
  <c r="V524" i="1" s="1"/>
  <c r="R503" i="1"/>
  <c r="R524" i="1" s="1"/>
  <c r="N503" i="1"/>
  <c r="N524" i="1" s="1"/>
  <c r="A524" i="1"/>
  <c r="CF503" i="1"/>
  <c r="CF524" i="1" s="1"/>
  <c r="BX503" i="1"/>
  <c r="BX524" i="1" s="1"/>
  <c r="BP503" i="1"/>
  <c r="BP524" i="1" s="1"/>
  <c r="BH503" i="1"/>
  <c r="BH524" i="1" s="1"/>
  <c r="AZ503" i="1"/>
  <c r="AZ524" i="1" s="1"/>
  <c r="AR503" i="1"/>
  <c r="AR524" i="1" s="1"/>
  <c r="AJ503" i="1"/>
  <c r="AJ524" i="1" s="1"/>
  <c r="AB503" i="1"/>
  <c r="AB524" i="1" s="1"/>
  <c r="T503" i="1"/>
  <c r="T524" i="1" s="1"/>
  <c r="L503" i="1"/>
  <c r="L524" i="1" s="1"/>
  <c r="CJ503" i="1"/>
  <c r="CB503" i="1"/>
  <c r="CB524" i="1" s="1"/>
  <c r="BT503" i="1"/>
  <c r="BT524" i="1" s="1"/>
  <c r="BL503" i="1"/>
  <c r="BL524" i="1" s="1"/>
  <c r="BD503" i="1"/>
  <c r="BD524" i="1" s="1"/>
  <c r="AV503" i="1"/>
  <c r="AV524" i="1" s="1"/>
  <c r="AN503" i="1"/>
  <c r="AN524" i="1" s="1"/>
  <c r="AF503" i="1"/>
  <c r="AF524" i="1" s="1"/>
  <c r="X503" i="1"/>
  <c r="X524" i="1" s="1"/>
  <c r="P503" i="1"/>
  <c r="P524" i="1" s="1"/>
  <c r="C503" i="1"/>
  <c r="AV8" i="1"/>
  <c r="BD8" i="1"/>
  <c r="AV9" i="1"/>
  <c r="BD9" i="1"/>
  <c r="BD501" i="1" l="1"/>
  <c r="AV501" i="1"/>
  <c r="C524" i="1"/>
  <c r="D524" i="1"/>
  <c r="A14" i="1"/>
  <c r="BF2" i="1"/>
  <c r="M10" i="1"/>
  <c r="M502" i="1" s="1"/>
  <c r="M523" i="1" s="1"/>
  <c r="J11" i="1"/>
  <c r="J503" i="1" s="1"/>
  <c r="J25" i="1"/>
  <c r="AH524" i="1"/>
  <c r="AP524" i="1"/>
  <c r="M503" i="1"/>
  <c r="J455" i="1"/>
  <c r="K454" i="1"/>
  <c r="J454" i="1" s="1"/>
  <c r="AT2" i="1"/>
  <c r="J281" i="1"/>
  <c r="K280" i="1"/>
  <c r="J280" i="1" s="1"/>
  <c r="BE9" i="1"/>
  <c r="AU9" i="1"/>
  <c r="BE8" i="1"/>
  <c r="AU8" i="1"/>
  <c r="AU501" i="1" l="1"/>
  <c r="BE501" i="1"/>
  <c r="AS2" i="1"/>
  <c r="M524" i="1"/>
  <c r="K24" i="1"/>
  <c r="BG2" i="1"/>
  <c r="A15" i="1"/>
  <c r="AT8" i="1"/>
  <c r="BF8" i="1"/>
  <c r="AT9" i="1"/>
  <c r="BF9" i="1"/>
  <c r="BF501" i="1" l="1"/>
  <c r="AT501" i="1"/>
  <c r="A16" i="1"/>
  <c r="BH2" i="1"/>
  <c r="J24" i="1"/>
  <c r="K10" i="1"/>
  <c r="AR2" i="1"/>
  <c r="BG8" i="1"/>
  <c r="AS9" i="1"/>
  <c r="BG9" i="1"/>
  <c r="AS8" i="1"/>
  <c r="AS501" i="1" l="1"/>
  <c r="BG501" i="1"/>
  <c r="K502" i="1"/>
  <c r="K523" i="1" s="1"/>
  <c r="J10" i="1"/>
  <c r="J502" i="1" s="1"/>
  <c r="BI2" i="1"/>
  <c r="AQ2" i="1"/>
  <c r="A17" i="1"/>
  <c r="BH9" i="1"/>
  <c r="AR9" i="1"/>
  <c r="BH8" i="1"/>
  <c r="AR8" i="1"/>
  <c r="AR501" i="1" l="1"/>
  <c r="BH501" i="1"/>
  <c r="AP2" i="1"/>
  <c r="J523" i="1"/>
  <c r="J524" i="1"/>
  <c r="A18" i="1"/>
  <c r="BJ2" i="1"/>
  <c r="AQ9" i="1"/>
  <c r="AQ8" i="1"/>
  <c r="BI9" i="1"/>
  <c r="BI8" i="1"/>
  <c r="BI501" i="1" l="1"/>
  <c r="AQ501" i="1"/>
  <c r="BK2" i="1"/>
  <c r="A19" i="1"/>
  <c r="AO2" i="1"/>
  <c r="BJ9" i="1"/>
  <c r="AP9" i="1"/>
  <c r="BJ8" i="1"/>
  <c r="AP8" i="1"/>
  <c r="AP501" i="1" l="1"/>
  <c r="BJ501" i="1"/>
  <c r="AN2" i="1"/>
  <c r="BL2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CB517" i="1"/>
  <c r="CB538" i="1" s="1"/>
  <c r="L515" i="1"/>
  <c r="L536" i="1" s="1"/>
  <c r="AV513" i="1"/>
  <c r="AV534" i="1" s="1"/>
  <c r="CF511" i="1"/>
  <c r="CF532" i="1" s="1"/>
  <c r="AL510" i="1"/>
  <c r="AL531" i="1" s="1"/>
  <c r="BR504" i="1"/>
  <c r="BR525" i="1" s="1"/>
  <c r="CB507" i="1"/>
  <c r="CB528" i="1" s="1"/>
  <c r="BT505" i="1"/>
  <c r="BT526" i="1" s="1"/>
  <c r="CD508" i="1"/>
  <c r="CD529" i="1" s="1"/>
  <c r="BK520" i="1"/>
  <c r="BK541" i="1" s="1"/>
  <c r="CC519" i="1"/>
  <c r="CC540" i="1" s="1"/>
  <c r="Q519" i="1"/>
  <c r="Q540" i="1" s="1"/>
  <c r="AI518" i="1"/>
  <c r="AI539" i="1" s="1"/>
  <c r="BA517" i="1"/>
  <c r="BA538" i="1" s="1"/>
  <c r="BS516" i="1"/>
  <c r="BS537" i="1" s="1"/>
  <c r="CK515" i="1"/>
  <c r="CB520" i="1"/>
  <c r="CB541" i="1" s="1"/>
  <c r="AH519" i="1"/>
  <c r="AH540" i="1" s="1"/>
  <c r="BR517" i="1"/>
  <c r="BR538" i="1" s="1"/>
  <c r="X516" i="1"/>
  <c r="X537" i="1" s="1"/>
  <c r="CK514" i="1"/>
  <c r="Y514" i="1"/>
  <c r="Y535" i="1" s="1"/>
  <c r="AQ513" i="1"/>
  <c r="AQ534" i="1" s="1"/>
  <c r="BI512" i="1"/>
  <c r="BI533" i="1" s="1"/>
  <c r="CA511" i="1"/>
  <c r="CA532" i="1" s="1"/>
  <c r="O511" i="1"/>
  <c r="O532" i="1" s="1"/>
  <c r="AG510" i="1"/>
  <c r="AG531" i="1" s="1"/>
  <c r="AY509" i="1"/>
  <c r="AY530" i="1" s="1"/>
  <c r="BQ508" i="1"/>
  <c r="BQ529" i="1" s="1"/>
  <c r="CI507" i="1"/>
  <c r="W507" i="1"/>
  <c r="W528" i="1" s="1"/>
  <c r="AO506" i="1"/>
  <c r="AO527" i="1" s="1"/>
  <c r="BG505" i="1"/>
  <c r="BG526" i="1" s="1"/>
  <c r="BY504" i="1"/>
  <c r="BY525" i="1" s="1"/>
  <c r="M504" i="1"/>
  <c r="M525" i="1" s="1"/>
  <c r="Z518" i="1"/>
  <c r="Z539" i="1" s="1"/>
  <c r="Z515" i="1"/>
  <c r="Z536" i="1" s="1"/>
  <c r="BJ513" i="1"/>
  <c r="BJ534" i="1" s="1"/>
  <c r="P512" i="1"/>
  <c r="P533" i="1" s="1"/>
  <c r="AZ510" i="1"/>
  <c r="AZ531" i="1" s="1"/>
  <c r="CJ508" i="1"/>
  <c r="BH506" i="1"/>
  <c r="BH527" i="1" s="1"/>
  <c r="R520" i="1"/>
  <c r="R541" i="1" s="1"/>
  <c r="BF514" i="1"/>
  <c r="BF535" i="1" s="1"/>
  <c r="AV511" i="1"/>
  <c r="AV532" i="1" s="1"/>
  <c r="AR505" i="1"/>
  <c r="AR526" i="1" s="1"/>
  <c r="BJ506" i="1"/>
  <c r="BJ527" i="1" s="1"/>
  <c r="BZ518" i="1"/>
  <c r="BZ539" i="1" s="1"/>
  <c r="BP515" i="1"/>
  <c r="BP536" i="1" s="1"/>
  <c r="CJ513" i="1"/>
  <c r="AP512" i="1"/>
  <c r="AP533" i="1" s="1"/>
  <c r="BZ510" i="1"/>
  <c r="BZ531" i="1" s="1"/>
  <c r="AF509" i="1"/>
  <c r="AF530" i="1" s="1"/>
  <c r="CD506" i="1"/>
  <c r="CD527" i="1" s="1"/>
  <c r="BV504" i="1"/>
  <c r="BV525" i="1" s="1"/>
  <c r="CF507" i="1"/>
  <c r="CF528" i="1" s="1"/>
  <c r="AY520" i="1"/>
  <c r="AY541" i="1" s="1"/>
  <c r="BQ519" i="1"/>
  <c r="BQ540" i="1" s="1"/>
  <c r="CI518" i="1"/>
  <c r="W518" i="1"/>
  <c r="W539" i="1" s="1"/>
  <c r="AO517" i="1"/>
  <c r="AO538" i="1" s="1"/>
  <c r="BG516" i="1"/>
  <c r="BG537" i="1" s="1"/>
  <c r="BY515" i="1"/>
  <c r="BY536" i="1" s="1"/>
  <c r="BD520" i="1"/>
  <c r="BD541" i="1" s="1"/>
  <c r="J519" i="1"/>
  <c r="J540" i="1" s="1"/>
  <c r="AT517" i="1"/>
  <c r="AT538" i="1" s="1"/>
  <c r="CD515" i="1"/>
  <c r="CD536" i="1" s="1"/>
  <c r="BY514" i="1"/>
  <c r="BY535" i="1" s="1"/>
  <c r="M514" i="1"/>
  <c r="M535" i="1" s="1"/>
  <c r="AE513" i="1"/>
  <c r="AE534" i="1" s="1"/>
  <c r="AW512" i="1"/>
  <c r="AW533" i="1" s="1"/>
  <c r="BO511" i="1"/>
  <c r="BO532" i="1" s="1"/>
  <c r="CG510" i="1"/>
  <c r="CG531" i="1" s="1"/>
  <c r="U510" i="1"/>
  <c r="U531" i="1" s="1"/>
  <c r="AM509" i="1"/>
  <c r="AM530" i="1" s="1"/>
  <c r="BE508" i="1"/>
  <c r="BE529" i="1" s="1"/>
  <c r="BW507" i="1"/>
  <c r="BW528" i="1" s="1"/>
  <c r="K507" i="1"/>
  <c r="K528" i="1" s="1"/>
  <c r="AC506" i="1"/>
  <c r="AC527" i="1" s="1"/>
  <c r="AU505" i="1"/>
  <c r="AU526" i="1" s="1"/>
  <c r="BM504" i="1"/>
  <c r="BM525" i="1" s="1"/>
  <c r="BR520" i="1"/>
  <c r="BR541" i="1" s="1"/>
  <c r="BH517" i="1"/>
  <c r="BH538" i="1" s="1"/>
  <c r="CF514" i="1"/>
  <c r="CF535" i="1" s="1"/>
  <c r="AL513" i="1"/>
  <c r="AL534" i="1" s="1"/>
  <c r="BV511" i="1"/>
  <c r="BV532" i="1" s="1"/>
  <c r="AB510" i="1"/>
  <c r="AB531" i="1" s="1"/>
  <c r="BL508" i="1"/>
  <c r="BL529" i="1" s="1"/>
  <c r="R507" i="1"/>
  <c r="R528" i="1" s="1"/>
  <c r="BB505" i="1"/>
  <c r="BB526" i="1" s="1"/>
  <c r="C504" i="1"/>
  <c r="CJ517" i="1"/>
  <c r="P515" i="1"/>
  <c r="P536" i="1" s="1"/>
  <c r="AZ513" i="1"/>
  <c r="AZ534" i="1" s="1"/>
  <c r="CJ511" i="1"/>
  <c r="AP510" i="1"/>
  <c r="AP531" i="1" s="1"/>
  <c r="AT504" i="1"/>
  <c r="AT525" i="1" s="1"/>
  <c r="BD507" i="1"/>
  <c r="BD528" i="1" s="1"/>
  <c r="BL505" i="1"/>
  <c r="BL526" i="1" s="1"/>
  <c r="BV508" i="1"/>
  <c r="BV529" i="1" s="1"/>
  <c r="BZ505" i="1"/>
  <c r="BZ526" i="1" s="1"/>
  <c r="BX513" i="1"/>
  <c r="BX534" i="1" s="1"/>
  <c r="D507" i="1"/>
  <c r="BH519" i="1"/>
  <c r="BH540" i="1" s="1"/>
  <c r="AL514" i="1"/>
  <c r="AL535" i="1" s="1"/>
  <c r="AB511" i="1"/>
  <c r="AB532" i="1" s="1"/>
  <c r="R506" i="1"/>
  <c r="R527" i="1" s="1"/>
  <c r="T507" i="1"/>
  <c r="T528" i="1" s="1"/>
  <c r="BO520" i="1"/>
  <c r="BO541" i="1" s="1"/>
  <c r="U519" i="1"/>
  <c r="U540" i="1" s="1"/>
  <c r="BE517" i="1"/>
  <c r="BE538" i="1" s="1"/>
  <c r="K516" i="1"/>
  <c r="K537" i="1" s="1"/>
  <c r="AP519" i="1"/>
  <c r="AP540" i="1" s="1"/>
  <c r="AF516" i="1"/>
  <c r="AF537" i="1" s="1"/>
  <c r="AC514" i="1"/>
  <c r="AC535" i="1" s="1"/>
  <c r="BM512" i="1"/>
  <c r="BM533" i="1" s="1"/>
  <c r="S511" i="1"/>
  <c r="S532" i="1" s="1"/>
  <c r="BC509" i="1"/>
  <c r="BC530" i="1" s="1"/>
  <c r="E508" i="1"/>
  <c r="AS506" i="1"/>
  <c r="AS527" i="1" s="1"/>
  <c r="CC504" i="1"/>
  <c r="CC525" i="1" s="1"/>
  <c r="AP518" i="1"/>
  <c r="AP539" i="1" s="1"/>
  <c r="BR513" i="1"/>
  <c r="BR534" i="1" s="1"/>
  <c r="BH510" i="1"/>
  <c r="BH531" i="1" s="1"/>
  <c r="AX507" i="1"/>
  <c r="AX528" i="1" s="1"/>
  <c r="AN504" i="1"/>
  <c r="AN525" i="1" s="1"/>
  <c r="BH515" i="1"/>
  <c r="BH536" i="1" s="1"/>
  <c r="AL512" i="1"/>
  <c r="AL533" i="1" s="1"/>
  <c r="AB509" i="1"/>
  <c r="AB530" i="1" s="1"/>
  <c r="CD504" i="1"/>
  <c r="CD525" i="1" s="1"/>
  <c r="C537" i="1"/>
  <c r="L519" i="1"/>
  <c r="L540" i="1" s="1"/>
  <c r="CF515" i="1"/>
  <c r="CF536" i="1" s="1"/>
  <c r="N514" i="1"/>
  <c r="N535" i="1" s="1"/>
  <c r="AX512" i="1"/>
  <c r="AX533" i="1" s="1"/>
  <c r="CH510" i="1"/>
  <c r="AN509" i="1"/>
  <c r="AN530" i="1" s="1"/>
  <c r="BN506" i="1"/>
  <c r="BN527" i="1" s="1"/>
  <c r="BF504" i="1"/>
  <c r="BF525" i="1" s="1"/>
  <c r="BP507" i="1"/>
  <c r="BP528" i="1" s="1"/>
  <c r="D535" i="1"/>
  <c r="BC520" i="1"/>
  <c r="BC541" i="1" s="1"/>
  <c r="BU519" i="1"/>
  <c r="BU540" i="1" s="1"/>
  <c r="D519" i="1"/>
  <c r="AA518" i="1"/>
  <c r="AA539" i="1" s="1"/>
  <c r="AS517" i="1"/>
  <c r="AS538" i="1" s="1"/>
  <c r="BK516" i="1"/>
  <c r="BK537" i="1" s="1"/>
  <c r="CC515" i="1"/>
  <c r="CC536" i="1" s="1"/>
  <c r="BL520" i="1"/>
  <c r="BL541" i="1" s="1"/>
  <c r="R519" i="1"/>
  <c r="R540" i="1" s="1"/>
  <c r="BB517" i="1"/>
  <c r="BB538" i="1" s="1"/>
  <c r="C516" i="1"/>
  <c r="CC514" i="1"/>
  <c r="CC535" i="1" s="1"/>
  <c r="Q514" i="1"/>
  <c r="Q535" i="1" s="1"/>
  <c r="AI513" i="1"/>
  <c r="AI534" i="1" s="1"/>
  <c r="BA512" i="1"/>
  <c r="BA533" i="1" s="1"/>
  <c r="BS511" i="1"/>
  <c r="BS532" i="1" s="1"/>
  <c r="CK510" i="1"/>
  <c r="Y510" i="1"/>
  <c r="Y531" i="1" s="1"/>
  <c r="AQ509" i="1"/>
  <c r="AQ530" i="1" s="1"/>
  <c r="BI508" i="1"/>
  <c r="BI529" i="1" s="1"/>
  <c r="CA507" i="1"/>
  <c r="CA528" i="1" s="1"/>
  <c r="O507" i="1"/>
  <c r="O528" i="1" s="1"/>
  <c r="AG506" i="1"/>
  <c r="AG527" i="1" s="1"/>
  <c r="AY505" i="1"/>
  <c r="AY526" i="1" s="1"/>
  <c r="BQ504" i="1"/>
  <c r="BQ525" i="1" s="1"/>
  <c r="CH520" i="1"/>
  <c r="BX517" i="1"/>
  <c r="BX538" i="1" s="1"/>
  <c r="J515" i="1"/>
  <c r="J536" i="1" s="1"/>
  <c r="AT513" i="1"/>
  <c r="AT534" i="1" s="1"/>
  <c r="CD511" i="1"/>
  <c r="CD532" i="1" s="1"/>
  <c r="AJ510" i="1"/>
  <c r="AJ531" i="1" s="1"/>
  <c r="BT508" i="1"/>
  <c r="BT529" i="1" s="1"/>
  <c r="Z507" i="1"/>
  <c r="Z528" i="1" s="1"/>
  <c r="BJ505" i="1"/>
  <c r="BJ526" i="1" s="1"/>
  <c r="P504" i="1"/>
  <c r="P525" i="1" s="1"/>
  <c r="V518" i="1"/>
  <c r="V539" i="1" s="1"/>
  <c r="X515" i="1"/>
  <c r="X536" i="1" s="1"/>
  <c r="BH513" i="1"/>
  <c r="BH534" i="1" s="1"/>
  <c r="N512" i="1"/>
  <c r="N533" i="1" s="1"/>
  <c r="AX510" i="1"/>
  <c r="AX531" i="1" s="1"/>
  <c r="AD504" i="1"/>
  <c r="AD525" i="1" s="1"/>
  <c r="AN507" i="1"/>
  <c r="AN528" i="1" s="1"/>
  <c r="AV505" i="1"/>
  <c r="AV526" i="1" s="1"/>
  <c r="BF508" i="1"/>
  <c r="BF529" i="1" s="1"/>
  <c r="J520" i="1"/>
  <c r="J541" i="1" s="1"/>
  <c r="CD516" i="1"/>
  <c r="CD537" i="1" s="1"/>
  <c r="BB514" i="1"/>
  <c r="BB535" i="1" s="1"/>
  <c r="D513" i="1"/>
  <c r="AR511" i="1"/>
  <c r="AR532" i="1" s="1"/>
  <c r="CB509" i="1"/>
  <c r="CB530" i="1" s="1"/>
  <c r="BP505" i="1"/>
  <c r="BP526" i="1" s="1"/>
  <c r="BZ508" i="1"/>
  <c r="BZ529" i="1" s="1"/>
  <c r="BR506" i="1"/>
  <c r="BR527" i="1" s="1"/>
  <c r="D530" i="1"/>
  <c r="BW520" i="1"/>
  <c r="BW541" i="1" s="1"/>
  <c r="K520" i="1"/>
  <c r="K541" i="1" s="1"/>
  <c r="AC519" i="1"/>
  <c r="AC540" i="1" s="1"/>
  <c r="AU518" i="1"/>
  <c r="AU539" i="1" s="1"/>
  <c r="BM517" i="1"/>
  <c r="BM538" i="1" s="1"/>
  <c r="CE516" i="1"/>
  <c r="CE537" i="1" s="1"/>
  <c r="S516" i="1"/>
  <c r="S537" i="1" s="1"/>
  <c r="AK515" i="1"/>
  <c r="AK536" i="1" s="1"/>
  <c r="BF519" i="1"/>
  <c r="BF540" i="1" s="1"/>
  <c r="L518" i="1"/>
  <c r="L539" i="1" s="1"/>
  <c r="AV516" i="1"/>
  <c r="AV537" i="1" s="1"/>
  <c r="S515" i="1"/>
  <c r="S536" i="1" s="1"/>
  <c r="AK514" i="1"/>
  <c r="AK535" i="1" s="1"/>
  <c r="BC513" i="1"/>
  <c r="BC534" i="1" s="1"/>
  <c r="BU512" i="1"/>
  <c r="BU533" i="1" s="1"/>
  <c r="E512" i="1"/>
  <c r="AA511" i="1"/>
  <c r="AA532" i="1" s="1"/>
  <c r="AS510" i="1"/>
  <c r="AS531" i="1" s="1"/>
  <c r="BK509" i="1"/>
  <c r="BK530" i="1" s="1"/>
  <c r="AD512" i="1"/>
  <c r="AD533" i="1" s="1"/>
  <c r="T515" i="1"/>
  <c r="T536" i="1" s="1"/>
  <c r="BB504" i="1"/>
  <c r="BB525" i="1" s="1"/>
  <c r="C541" i="1"/>
  <c r="CK517" i="1"/>
  <c r="X520" i="1"/>
  <c r="X541" i="1" s="1"/>
  <c r="BI514" i="1"/>
  <c r="BI535" i="1" s="1"/>
  <c r="AY511" i="1"/>
  <c r="AY532" i="1" s="1"/>
  <c r="AO508" i="1"/>
  <c r="AO529" i="1" s="1"/>
  <c r="AE505" i="1"/>
  <c r="AE526" i="1" s="1"/>
  <c r="AZ514" i="1"/>
  <c r="AZ535" i="1" s="1"/>
  <c r="AF508" i="1"/>
  <c r="AF529" i="1" s="1"/>
  <c r="X517" i="1"/>
  <c r="X538" i="1" s="1"/>
  <c r="J510" i="1"/>
  <c r="J531" i="1" s="1"/>
  <c r="D528" i="1"/>
  <c r="BN516" i="1"/>
  <c r="BN537" i="1" s="1"/>
  <c r="CD512" i="1"/>
  <c r="CD533" i="1" s="1"/>
  <c r="BT509" i="1"/>
  <c r="BT530" i="1" s="1"/>
  <c r="L509" i="1"/>
  <c r="L530" i="1" s="1"/>
  <c r="C540" i="1"/>
  <c r="CK519" i="1"/>
  <c r="AQ518" i="1"/>
  <c r="AQ539" i="1" s="1"/>
  <c r="CA516" i="1"/>
  <c r="CA537" i="1" s="1"/>
  <c r="D527" i="1"/>
  <c r="CH517" i="1"/>
  <c r="O515" i="1"/>
  <c r="O536" i="1" s="1"/>
  <c r="AY513" i="1"/>
  <c r="AY534" i="1" s="1"/>
  <c r="CI511" i="1"/>
  <c r="AO510" i="1"/>
  <c r="AO531" i="1" s="1"/>
  <c r="BY508" i="1"/>
  <c r="BY529" i="1" s="1"/>
  <c r="AE507" i="1"/>
  <c r="AE528" i="1" s="1"/>
  <c r="BO505" i="1"/>
  <c r="BO526" i="1" s="1"/>
  <c r="U504" i="1"/>
  <c r="U525" i="1" s="1"/>
  <c r="AV515" i="1"/>
  <c r="AV536" i="1" s="1"/>
  <c r="AF512" i="1"/>
  <c r="AF533" i="1" s="1"/>
  <c r="V509" i="1"/>
  <c r="V530" i="1" s="1"/>
  <c r="L506" i="1"/>
  <c r="L527" i="1" s="1"/>
  <c r="CH518" i="1"/>
  <c r="J514" i="1"/>
  <c r="J535" i="1" s="1"/>
  <c r="CD510" i="1"/>
  <c r="CD531" i="1" s="1"/>
  <c r="BF506" i="1"/>
  <c r="BF527" i="1" s="1"/>
  <c r="BX507" i="1"/>
  <c r="BX528" i="1" s="1"/>
  <c r="AB519" i="1"/>
  <c r="AB540" i="1" s="1"/>
  <c r="V514" i="1"/>
  <c r="V535" i="1" s="1"/>
  <c r="L511" i="1"/>
  <c r="L532" i="1" s="1"/>
  <c r="AX506" i="1"/>
  <c r="AX527" i="1" s="1"/>
  <c r="AZ507" i="1"/>
  <c r="AZ528" i="1" s="1"/>
  <c r="BG520" i="1"/>
  <c r="BG541" i="1" s="1"/>
  <c r="M519" i="1"/>
  <c r="M540" i="1" s="1"/>
  <c r="AW517" i="1"/>
  <c r="AW538" i="1" s="1"/>
  <c r="CG515" i="1"/>
  <c r="CG536" i="1" s="1"/>
  <c r="Z519" i="1"/>
  <c r="Z540" i="1" s="1"/>
  <c r="P516" i="1"/>
  <c r="P537" i="1" s="1"/>
  <c r="U514" i="1"/>
  <c r="U535" i="1" s="1"/>
  <c r="BE512" i="1"/>
  <c r="BE533" i="1" s="1"/>
  <c r="K511" i="1"/>
  <c r="K532" i="1" s="1"/>
  <c r="AU509" i="1"/>
  <c r="AU530" i="1" s="1"/>
  <c r="BM508" i="1"/>
  <c r="BM529" i="1" s="1"/>
  <c r="CE507" i="1"/>
  <c r="CE528" i="1" s="1"/>
  <c r="S507" i="1"/>
  <c r="S528" i="1" s="1"/>
  <c r="AK506" i="1"/>
  <c r="AK527" i="1" s="1"/>
  <c r="BC505" i="1"/>
  <c r="BC526" i="1" s="1"/>
  <c r="BU504" i="1"/>
  <c r="BU525" i="1" s="1"/>
  <c r="D504" i="1"/>
  <c r="J518" i="1"/>
  <c r="J539" i="1" s="1"/>
  <c r="R515" i="1"/>
  <c r="R536" i="1" s="1"/>
  <c r="BB513" i="1"/>
  <c r="BB534" i="1" s="1"/>
  <c r="D512" i="1"/>
  <c r="AR510" i="1"/>
  <c r="AR531" i="1" s="1"/>
  <c r="CB508" i="1"/>
  <c r="CB529" i="1" s="1"/>
  <c r="AH507" i="1"/>
  <c r="AH528" i="1" s="1"/>
  <c r="BR505" i="1"/>
  <c r="BR526" i="1" s="1"/>
  <c r="X504" i="1"/>
  <c r="X525" i="1" s="1"/>
  <c r="AL518" i="1"/>
  <c r="AL539" i="1" s="1"/>
  <c r="AF515" i="1"/>
  <c r="AF536" i="1" s="1"/>
  <c r="BP513" i="1"/>
  <c r="BP534" i="1" s="1"/>
  <c r="V512" i="1"/>
  <c r="V533" i="1" s="1"/>
  <c r="BF510" i="1"/>
  <c r="BF531" i="1" s="1"/>
  <c r="N504" i="1"/>
  <c r="N525" i="1" s="1"/>
  <c r="X507" i="1"/>
  <c r="X528" i="1" s="1"/>
  <c r="AF505" i="1"/>
  <c r="AF526" i="1" s="1"/>
  <c r="AP508" i="1"/>
  <c r="AP529" i="1" s="1"/>
  <c r="D539" i="1"/>
  <c r="AP507" i="1"/>
  <c r="AP528" i="1" s="1"/>
  <c r="T509" i="1"/>
  <c r="T530" i="1" s="1"/>
  <c r="BD513" i="1"/>
  <c r="BD534" i="1" s="1"/>
  <c r="BL507" i="1"/>
  <c r="BL528" i="1" s="1"/>
  <c r="AI520" i="1"/>
  <c r="AI541" i="1" s="1"/>
  <c r="Y517" i="1"/>
  <c r="Y538" i="1" s="1"/>
  <c r="BH518" i="1"/>
  <c r="BH539" i="1" s="1"/>
  <c r="CA513" i="1"/>
  <c r="CA534" i="1" s="1"/>
  <c r="BQ510" i="1"/>
  <c r="BQ531" i="1" s="1"/>
  <c r="BG507" i="1"/>
  <c r="BG528" i="1" s="1"/>
  <c r="AW504" i="1"/>
  <c r="AW525" i="1" s="1"/>
  <c r="CJ512" i="1"/>
  <c r="BP506" i="1"/>
  <c r="BP527" i="1" s="1"/>
  <c r="BN514" i="1"/>
  <c r="BN535" i="1" s="1"/>
  <c r="AB505" i="1"/>
  <c r="AB526" i="1" s="1"/>
  <c r="AD518" i="1"/>
  <c r="AD539" i="1" s="1"/>
  <c r="BL513" i="1"/>
  <c r="BL534" i="1" s="1"/>
  <c r="BB510" i="1"/>
  <c r="BB531" i="1" s="1"/>
  <c r="AV507" i="1"/>
  <c r="AV528" i="1" s="1"/>
  <c r="AX508" i="1"/>
  <c r="AX529" i="1" s="1"/>
  <c r="BE519" i="1"/>
  <c r="BE540" i="1" s="1"/>
  <c r="K518" i="1"/>
  <c r="K539" i="1" s="1"/>
  <c r="AU516" i="1"/>
  <c r="AU537" i="1" s="1"/>
  <c r="AF520" i="1"/>
  <c r="AF541" i="1" s="1"/>
  <c r="V517" i="1"/>
  <c r="V538" i="1" s="1"/>
  <c r="BM514" i="1"/>
  <c r="BM535" i="1" s="1"/>
  <c r="S513" i="1"/>
  <c r="S534" i="1" s="1"/>
  <c r="BC511" i="1"/>
  <c r="BC532" i="1" s="1"/>
  <c r="E510" i="1"/>
  <c r="AS508" i="1"/>
  <c r="AS529" i="1" s="1"/>
  <c r="CC506" i="1"/>
  <c r="CC527" i="1" s="1"/>
  <c r="AI505" i="1"/>
  <c r="AI526" i="1" s="1"/>
  <c r="V520" i="1"/>
  <c r="V541" i="1" s="1"/>
  <c r="BH514" i="1"/>
  <c r="BH535" i="1" s="1"/>
  <c r="AX511" i="1"/>
  <c r="AX532" i="1" s="1"/>
  <c r="AN508" i="1"/>
  <c r="AN529" i="1" s="1"/>
  <c r="AD505" i="1"/>
  <c r="AD526" i="1" s="1"/>
  <c r="AN517" i="1"/>
  <c r="AN538" i="1" s="1"/>
  <c r="AB513" i="1"/>
  <c r="AB534" i="1" s="1"/>
  <c r="R510" i="1"/>
  <c r="R531" i="1" s="1"/>
  <c r="V508" i="1"/>
  <c r="V529" i="1" s="1"/>
  <c r="E526" i="1"/>
  <c r="BL517" i="1"/>
  <c r="BL538" i="1" s="1"/>
  <c r="AN513" i="1"/>
  <c r="AN534" i="1" s="1"/>
  <c r="AD510" i="1"/>
  <c r="AD531" i="1" s="1"/>
  <c r="N508" i="1"/>
  <c r="N529" i="1" s="1"/>
  <c r="P509" i="1"/>
  <c r="P530" i="1" s="1"/>
  <c r="AA520" i="1"/>
  <c r="AA541" i="1" s="1"/>
  <c r="BK518" i="1"/>
  <c r="BK539" i="1" s="1"/>
  <c r="Q517" i="1"/>
  <c r="Q538" i="1" s="1"/>
  <c r="BA515" i="1"/>
  <c r="BA536" i="1" s="1"/>
  <c r="AR518" i="1"/>
  <c r="AR539" i="1" s="1"/>
  <c r="AI515" i="1"/>
  <c r="AI536" i="1" s="1"/>
  <c r="BS513" i="1"/>
  <c r="BS534" i="1" s="1"/>
  <c r="Y512" i="1"/>
  <c r="Y533" i="1" s="1"/>
  <c r="BI510" i="1"/>
  <c r="BI531" i="1" s="1"/>
  <c r="AE509" i="1"/>
  <c r="AE530" i="1" s="1"/>
  <c r="AW508" i="1"/>
  <c r="AW529" i="1" s="1"/>
  <c r="BO507" i="1"/>
  <c r="BO528" i="1" s="1"/>
  <c r="CG506" i="1"/>
  <c r="CG527" i="1" s="1"/>
  <c r="U506" i="1"/>
  <c r="U527" i="1" s="1"/>
  <c r="AM505" i="1"/>
  <c r="AM526" i="1" s="1"/>
  <c r="BE504" i="1"/>
  <c r="BE525" i="1" s="1"/>
  <c r="AL520" i="1"/>
  <c r="AL541" i="1" s="1"/>
  <c r="AB517" i="1"/>
  <c r="AB538" i="1" s="1"/>
  <c r="BP514" i="1"/>
  <c r="BP535" i="1" s="1"/>
  <c r="V513" i="1"/>
  <c r="V534" i="1" s="1"/>
  <c r="BF511" i="1"/>
  <c r="BF532" i="1" s="1"/>
  <c r="L510" i="1"/>
  <c r="L531" i="1" s="1"/>
  <c r="AV508" i="1"/>
  <c r="AV529" i="1" s="1"/>
  <c r="CF506" i="1"/>
  <c r="CF527" i="1" s="1"/>
  <c r="AL505" i="1"/>
  <c r="AL526" i="1" s="1"/>
  <c r="BN520" i="1"/>
  <c r="BN541" i="1" s="1"/>
  <c r="BD517" i="1"/>
  <c r="BD538" i="1" s="1"/>
  <c r="CD514" i="1"/>
  <c r="CD535" i="1" s="1"/>
  <c r="AJ513" i="1"/>
  <c r="AJ534" i="1" s="1"/>
  <c r="BT511" i="1"/>
  <c r="BT532" i="1" s="1"/>
  <c r="Z510" i="1"/>
  <c r="Z531" i="1" s="1"/>
  <c r="BZ504" i="1"/>
  <c r="BZ525" i="1" s="1"/>
  <c r="CJ507" i="1"/>
  <c r="N506" i="1"/>
  <c r="N527" i="1" s="1"/>
  <c r="AO8" i="1"/>
  <c r="BK9" i="1"/>
  <c r="AO9" i="1"/>
  <c r="BK8" i="1"/>
  <c r="BK501" i="1" l="1"/>
  <c r="AO501" i="1"/>
  <c r="BU520" i="1"/>
  <c r="BU541" i="1" s="1"/>
  <c r="E532" i="1"/>
  <c r="E529" i="1"/>
  <c r="AO520" i="1"/>
  <c r="AO541" i="1" s="1"/>
  <c r="BG519" i="1"/>
  <c r="BG540" i="1" s="1"/>
  <c r="BY518" i="1"/>
  <c r="BY539" i="1" s="1"/>
  <c r="M518" i="1"/>
  <c r="M539" i="1" s="1"/>
  <c r="AE517" i="1"/>
  <c r="AE538" i="1" s="1"/>
  <c r="AW516" i="1"/>
  <c r="AW537" i="1" s="1"/>
  <c r="BO515" i="1"/>
  <c r="BO536" i="1" s="1"/>
  <c r="AJ520" i="1"/>
  <c r="AJ541" i="1" s="1"/>
  <c r="BT518" i="1"/>
  <c r="BT539" i="1" s="1"/>
  <c r="Z517" i="1"/>
  <c r="Z538" i="1" s="1"/>
  <c r="BJ515" i="1"/>
  <c r="BJ536" i="1" s="1"/>
  <c r="BO514" i="1"/>
  <c r="BO535" i="1" s="1"/>
  <c r="CG513" i="1"/>
  <c r="CG534" i="1" s="1"/>
  <c r="U513" i="1"/>
  <c r="U534" i="1" s="1"/>
  <c r="AM512" i="1"/>
  <c r="AM533" i="1" s="1"/>
  <c r="BE511" i="1"/>
  <c r="BE532" i="1" s="1"/>
  <c r="BW510" i="1"/>
  <c r="BW531" i="1" s="1"/>
  <c r="K510" i="1"/>
  <c r="K531" i="1" s="1"/>
  <c r="AC509" i="1"/>
  <c r="AC530" i="1" s="1"/>
  <c r="AU508" i="1"/>
  <c r="AU529" i="1" s="1"/>
  <c r="BM507" i="1"/>
  <c r="BM528" i="1" s="1"/>
  <c r="CE506" i="1"/>
  <c r="CE527" i="1" s="1"/>
  <c r="S506" i="1"/>
  <c r="S527" i="1" s="1"/>
  <c r="AK505" i="1"/>
  <c r="AK526" i="1" s="1"/>
  <c r="BC504" i="1"/>
  <c r="BC525" i="1" s="1"/>
  <c r="AV519" i="1"/>
  <c r="AV540" i="1" s="1"/>
  <c r="AL516" i="1"/>
  <c r="AL537" i="1" s="1"/>
  <c r="AF514" i="1"/>
  <c r="AF535" i="1" s="1"/>
  <c r="BP512" i="1"/>
  <c r="BP533" i="1" s="1"/>
  <c r="V511" i="1"/>
  <c r="V532" i="1" s="1"/>
  <c r="BF509" i="1"/>
  <c r="BF530" i="1" s="1"/>
  <c r="L508" i="1"/>
  <c r="L529" i="1" s="1"/>
  <c r="AV506" i="1"/>
  <c r="AV527" i="1" s="1"/>
  <c r="CF504" i="1"/>
  <c r="CF525" i="1" s="1"/>
  <c r="E527" i="1"/>
  <c r="E536" i="1"/>
  <c r="C538" i="1"/>
  <c r="AG520" i="1"/>
  <c r="AG541" i="1" s="1"/>
  <c r="AY519" i="1"/>
  <c r="AY540" i="1" s="1"/>
  <c r="BQ518" i="1"/>
  <c r="BQ539" i="1" s="1"/>
  <c r="CI517" i="1"/>
  <c r="W517" i="1"/>
  <c r="W538" i="1" s="1"/>
  <c r="AO516" i="1"/>
  <c r="AO537" i="1" s="1"/>
  <c r="BG515" i="1"/>
  <c r="BG536" i="1" s="1"/>
  <c r="T520" i="1"/>
  <c r="T541" i="1" s="1"/>
  <c r="BD518" i="1"/>
  <c r="BD539" i="1" s="1"/>
  <c r="J517" i="1"/>
  <c r="J538" i="1" s="1"/>
  <c r="AT515" i="1"/>
  <c r="AT536" i="1" s="1"/>
  <c r="BG514" i="1"/>
  <c r="BG535" i="1" s="1"/>
  <c r="BY513" i="1"/>
  <c r="BY534" i="1" s="1"/>
  <c r="M513" i="1"/>
  <c r="M534" i="1" s="1"/>
  <c r="D520" i="1"/>
  <c r="AS518" i="1"/>
  <c r="AS539" i="1" s="1"/>
  <c r="CC516" i="1"/>
  <c r="CC537" i="1" s="1"/>
  <c r="D529" i="1"/>
  <c r="C518" i="1"/>
  <c r="Q515" i="1"/>
  <c r="Q536" i="1" s="1"/>
  <c r="BA513" i="1"/>
  <c r="BA534" i="1" s="1"/>
  <c r="CK511" i="1"/>
  <c r="AQ510" i="1"/>
  <c r="AQ531" i="1" s="1"/>
  <c r="CA508" i="1"/>
  <c r="CA529" i="1" s="1"/>
  <c r="AG507" i="1"/>
  <c r="AG528" i="1" s="1"/>
  <c r="BQ505" i="1"/>
  <c r="BQ526" i="1" s="1"/>
  <c r="W504" i="1"/>
  <c r="W525" i="1" s="1"/>
  <c r="N515" i="1"/>
  <c r="N536" i="1" s="1"/>
  <c r="CH511" i="1"/>
  <c r="BX508" i="1"/>
  <c r="BX529" i="1" s="1"/>
  <c r="BN505" i="1"/>
  <c r="BN526" i="1" s="1"/>
  <c r="CE519" i="1"/>
  <c r="CE540" i="1" s="1"/>
  <c r="AK518" i="1"/>
  <c r="AK539" i="1" s="1"/>
  <c r="BU516" i="1"/>
  <c r="BU537" i="1" s="1"/>
  <c r="CF520" i="1"/>
  <c r="CF541" i="1" s="1"/>
  <c r="BV517" i="1"/>
  <c r="BV538" i="1" s="1"/>
  <c r="E515" i="1"/>
  <c r="AS513" i="1"/>
  <c r="AS534" i="1" s="1"/>
  <c r="AE512" i="1"/>
  <c r="AE533" i="1" s="1"/>
  <c r="AW511" i="1"/>
  <c r="AW532" i="1" s="1"/>
  <c r="BO510" i="1"/>
  <c r="BO531" i="1" s="1"/>
  <c r="CG509" i="1"/>
  <c r="CG530" i="1" s="1"/>
  <c r="U509" i="1"/>
  <c r="U530" i="1" s="1"/>
  <c r="AM508" i="1"/>
  <c r="AM529" i="1" s="1"/>
  <c r="BE507" i="1"/>
  <c r="BE528" i="1" s="1"/>
  <c r="BW506" i="1"/>
  <c r="BW527" i="1" s="1"/>
  <c r="K506" i="1"/>
  <c r="K527" i="1" s="1"/>
  <c r="AC505" i="1"/>
  <c r="AC526" i="1" s="1"/>
  <c r="AU504" i="1"/>
  <c r="AU525" i="1" s="1"/>
  <c r="CB519" i="1"/>
  <c r="CB540" i="1" s="1"/>
  <c r="BR516" i="1"/>
  <c r="BR537" i="1" s="1"/>
  <c r="AV514" i="1"/>
  <c r="AV535" i="1" s="1"/>
  <c r="CF512" i="1"/>
  <c r="CF533" i="1" s="1"/>
  <c r="AL511" i="1"/>
  <c r="AL532" i="1" s="1"/>
  <c r="BV509" i="1"/>
  <c r="BV530" i="1" s="1"/>
  <c r="AB508" i="1"/>
  <c r="AB529" i="1" s="1"/>
  <c r="BL506" i="1"/>
  <c r="BL527" i="1" s="1"/>
  <c r="R505" i="1"/>
  <c r="R526" i="1" s="1"/>
  <c r="CG520" i="1"/>
  <c r="CG541" i="1" s="1"/>
  <c r="U520" i="1"/>
  <c r="U541" i="1" s="1"/>
  <c r="AM519" i="1"/>
  <c r="AM540" i="1" s="1"/>
  <c r="BE518" i="1"/>
  <c r="BE539" i="1" s="1"/>
  <c r="BW517" i="1"/>
  <c r="BW538" i="1" s="1"/>
  <c r="K517" i="1"/>
  <c r="K538" i="1" s="1"/>
  <c r="AC516" i="1"/>
  <c r="AC537" i="1" s="1"/>
  <c r="AU515" i="1"/>
  <c r="AU536" i="1" s="1"/>
  <c r="BZ519" i="1"/>
  <c r="BZ540" i="1" s="1"/>
  <c r="AF518" i="1"/>
  <c r="AF539" i="1" s="1"/>
  <c r="BP516" i="1"/>
  <c r="BP537" i="1" s="1"/>
  <c r="AC515" i="1"/>
  <c r="AC536" i="1" s="1"/>
  <c r="AU514" i="1"/>
  <c r="AU535" i="1" s="1"/>
  <c r="BM513" i="1"/>
  <c r="BM534" i="1" s="1"/>
  <c r="CE512" i="1"/>
  <c r="CE533" i="1" s="1"/>
  <c r="S512" i="1"/>
  <c r="S533" i="1" s="1"/>
  <c r="AK511" i="1"/>
  <c r="AK532" i="1" s="1"/>
  <c r="BC510" i="1"/>
  <c r="BC531" i="1" s="1"/>
  <c r="BU509" i="1"/>
  <c r="BU530" i="1" s="1"/>
  <c r="E509" i="1"/>
  <c r="AA508" i="1"/>
  <c r="AA529" i="1" s="1"/>
  <c r="AS507" i="1"/>
  <c r="AS528" i="1" s="1"/>
  <c r="BK506" i="1"/>
  <c r="BK527" i="1" s="1"/>
  <c r="CC505" i="1"/>
  <c r="CC526" i="1" s="1"/>
  <c r="Q505" i="1"/>
  <c r="Q526" i="1" s="1"/>
  <c r="AI504" i="1"/>
  <c r="AI525" i="1" s="1"/>
  <c r="AF519" i="1"/>
  <c r="AF540" i="1" s="1"/>
  <c r="V516" i="1"/>
  <c r="V537" i="1" s="1"/>
  <c r="X514" i="1"/>
  <c r="X535" i="1" s="1"/>
  <c r="BH512" i="1"/>
  <c r="BH533" i="1" s="1"/>
  <c r="N511" i="1"/>
  <c r="N532" i="1" s="1"/>
  <c r="AX509" i="1"/>
  <c r="AX530" i="1" s="1"/>
  <c r="CH507" i="1"/>
  <c r="AN506" i="1"/>
  <c r="AN527" i="1" s="1"/>
  <c r="BX504" i="1"/>
  <c r="BX525" i="1" s="1"/>
  <c r="CK520" i="1"/>
  <c r="Y520" i="1"/>
  <c r="Y541" i="1" s="1"/>
  <c r="AQ519" i="1"/>
  <c r="AQ540" i="1" s="1"/>
  <c r="BI518" i="1"/>
  <c r="BI539" i="1" s="1"/>
  <c r="CA517" i="1"/>
  <c r="CA538" i="1" s="1"/>
  <c r="O517" i="1"/>
  <c r="O538" i="1" s="1"/>
  <c r="AG516" i="1"/>
  <c r="AG537" i="1" s="1"/>
  <c r="AY515" i="1"/>
  <c r="AY536" i="1" s="1"/>
  <c r="CH519" i="1"/>
  <c r="AN518" i="1"/>
  <c r="AN539" i="1" s="1"/>
  <c r="BX516" i="1"/>
  <c r="BX537" i="1" s="1"/>
  <c r="AG515" i="1"/>
  <c r="AG536" i="1" s="1"/>
  <c r="AY514" i="1"/>
  <c r="AY535" i="1" s="1"/>
  <c r="BQ513" i="1"/>
  <c r="BQ534" i="1" s="1"/>
  <c r="CI512" i="1"/>
  <c r="W512" i="1"/>
  <c r="W533" i="1" s="1"/>
  <c r="AO511" i="1"/>
  <c r="AO532" i="1" s="1"/>
  <c r="BG510" i="1"/>
  <c r="BG531" i="1" s="1"/>
  <c r="BY509" i="1"/>
  <c r="BY530" i="1" s="1"/>
  <c r="M509" i="1"/>
  <c r="M530" i="1" s="1"/>
  <c r="AE508" i="1"/>
  <c r="AE529" i="1" s="1"/>
  <c r="AW507" i="1"/>
  <c r="AW528" i="1" s="1"/>
  <c r="BO506" i="1"/>
  <c r="BO527" i="1" s="1"/>
  <c r="CG505" i="1"/>
  <c r="CG526" i="1" s="1"/>
  <c r="U505" i="1"/>
  <c r="U526" i="1" s="1"/>
  <c r="AM504" i="1"/>
  <c r="AM525" i="1" s="1"/>
  <c r="BN518" i="1"/>
  <c r="BN539" i="1" s="1"/>
  <c r="BD515" i="1"/>
  <c r="BD536" i="1" s="1"/>
  <c r="CD513" i="1"/>
  <c r="CD534" i="1" s="1"/>
  <c r="AJ512" i="1"/>
  <c r="AJ533" i="1" s="1"/>
  <c r="BT510" i="1"/>
  <c r="BT531" i="1" s="1"/>
  <c r="Z509" i="1"/>
  <c r="Z530" i="1" s="1"/>
  <c r="BJ507" i="1"/>
  <c r="BJ528" i="1" s="1"/>
  <c r="P506" i="1"/>
  <c r="P527" i="1" s="1"/>
  <c r="AZ504" i="1"/>
  <c r="AZ525" i="1" s="1"/>
  <c r="AA519" i="1"/>
  <c r="AA540" i="1" s="1"/>
  <c r="Q516" i="1"/>
  <c r="Q537" i="1" s="1"/>
  <c r="AR516" i="1"/>
  <c r="AR537" i="1" s="1"/>
  <c r="BS512" i="1"/>
  <c r="BS533" i="1" s="1"/>
  <c r="BI509" i="1"/>
  <c r="BI530" i="1" s="1"/>
  <c r="AY506" i="1"/>
  <c r="AY527" i="1" s="1"/>
  <c r="CF517" i="1"/>
  <c r="CF538" i="1" s="1"/>
  <c r="AN510" i="1"/>
  <c r="AN531" i="1" s="1"/>
  <c r="T504" i="1"/>
  <c r="T525" i="1" s="1"/>
  <c r="S519" i="1"/>
  <c r="S540" i="1" s="1"/>
  <c r="D516" i="1"/>
  <c r="AB516" i="1"/>
  <c r="AB537" i="1" s="1"/>
  <c r="BK512" i="1"/>
  <c r="BK533" i="1" s="1"/>
  <c r="Q511" i="1"/>
  <c r="Q532" i="1" s="1"/>
  <c r="BA509" i="1"/>
  <c r="BA530" i="1" s="1"/>
  <c r="CK507" i="1"/>
  <c r="AQ506" i="1"/>
  <c r="AQ527" i="1" s="1"/>
  <c r="CA504" i="1"/>
  <c r="CA525" i="1" s="1"/>
  <c r="AH518" i="1"/>
  <c r="AH539" i="1" s="1"/>
  <c r="BN513" i="1"/>
  <c r="BN534" i="1" s="1"/>
  <c r="BD510" i="1"/>
  <c r="BD531" i="1" s="1"/>
  <c r="AT507" i="1"/>
  <c r="AT528" i="1" s="1"/>
  <c r="AJ504" i="1"/>
  <c r="AJ525" i="1" s="1"/>
  <c r="BS519" i="1"/>
  <c r="BS540" i="1" s="1"/>
  <c r="Y518" i="1"/>
  <c r="Y539" i="1" s="1"/>
  <c r="BI516" i="1"/>
  <c r="BI537" i="1" s="1"/>
  <c r="BH520" i="1"/>
  <c r="BH541" i="1" s="1"/>
  <c r="AX517" i="1"/>
  <c r="AX538" i="1" s="1"/>
  <c r="CA514" i="1"/>
  <c r="CA535" i="1" s="1"/>
  <c r="AG513" i="1"/>
  <c r="AG534" i="1" s="1"/>
  <c r="BQ511" i="1"/>
  <c r="BQ532" i="1" s="1"/>
  <c r="W510" i="1"/>
  <c r="W531" i="1" s="1"/>
  <c r="BG508" i="1"/>
  <c r="BG529" i="1" s="1"/>
  <c r="M507" i="1"/>
  <c r="M528" i="1" s="1"/>
  <c r="AW505" i="1"/>
  <c r="AW526" i="1" s="1"/>
  <c r="BZ520" i="1"/>
  <c r="BZ541" i="1" s="1"/>
  <c r="CJ514" i="1"/>
  <c r="BZ511" i="1"/>
  <c r="BZ532" i="1" s="1"/>
  <c r="BP508" i="1"/>
  <c r="BP529" i="1" s="1"/>
  <c r="BF505" i="1"/>
  <c r="BF526" i="1" s="1"/>
  <c r="BW519" i="1"/>
  <c r="BW540" i="1" s="1"/>
  <c r="AC518" i="1"/>
  <c r="AC539" i="1" s="1"/>
  <c r="BM516" i="1"/>
  <c r="BM537" i="1" s="1"/>
  <c r="BP520" i="1"/>
  <c r="BP541" i="1" s="1"/>
  <c r="BF517" i="1"/>
  <c r="BF538" i="1" s="1"/>
  <c r="CE514" i="1"/>
  <c r="CE535" i="1" s="1"/>
  <c r="AK513" i="1"/>
  <c r="AK534" i="1" s="1"/>
  <c r="BU511" i="1"/>
  <c r="BU532" i="1" s="1"/>
  <c r="AA510" i="1"/>
  <c r="AA531" i="1" s="1"/>
  <c r="BK508" i="1"/>
  <c r="BK529" i="1" s="1"/>
  <c r="Q507" i="1"/>
  <c r="Q528" i="1" s="1"/>
  <c r="BA505" i="1"/>
  <c r="BA526" i="1" s="1"/>
  <c r="AD520" i="1"/>
  <c r="AD541" i="1" s="1"/>
  <c r="BL514" i="1"/>
  <c r="BL535" i="1" s="1"/>
  <c r="BB511" i="1"/>
  <c r="BB532" i="1" s="1"/>
  <c r="AR508" i="1"/>
  <c r="AR529" i="1" s="1"/>
  <c r="AH505" i="1"/>
  <c r="AH526" i="1" s="1"/>
  <c r="AW520" i="1"/>
  <c r="AW541" i="1" s="1"/>
  <c r="BO519" i="1"/>
  <c r="BO540" i="1" s="1"/>
  <c r="CG518" i="1"/>
  <c r="CG539" i="1" s="1"/>
  <c r="U518" i="1"/>
  <c r="U539" i="1" s="1"/>
  <c r="AM517" i="1"/>
  <c r="AM538" i="1" s="1"/>
  <c r="BE516" i="1"/>
  <c r="BE537" i="1" s="1"/>
  <c r="BW515" i="1"/>
  <c r="BW536" i="1" s="1"/>
  <c r="AZ520" i="1"/>
  <c r="AZ541" i="1" s="1"/>
  <c r="CJ518" i="1"/>
  <c r="AP517" i="1"/>
  <c r="AP538" i="1" s="1"/>
  <c r="BZ515" i="1"/>
  <c r="BZ536" i="1" s="1"/>
  <c r="BW514" i="1"/>
  <c r="BW535" i="1" s="1"/>
  <c r="K514" i="1"/>
  <c r="K535" i="1" s="1"/>
  <c r="AC513" i="1"/>
  <c r="AC534" i="1" s="1"/>
  <c r="AU512" i="1"/>
  <c r="AU533" i="1" s="1"/>
  <c r="BM511" i="1"/>
  <c r="BM532" i="1" s="1"/>
  <c r="CE510" i="1"/>
  <c r="CE531" i="1" s="1"/>
  <c r="S510" i="1"/>
  <c r="S531" i="1" s="1"/>
  <c r="AK509" i="1"/>
  <c r="AK530" i="1" s="1"/>
  <c r="BC508" i="1"/>
  <c r="BC529" i="1" s="1"/>
  <c r="BU507" i="1"/>
  <c r="BU528" i="1" s="1"/>
  <c r="E507" i="1"/>
  <c r="AA506" i="1"/>
  <c r="AA527" i="1" s="1"/>
  <c r="AS505" i="1"/>
  <c r="AS526" i="1" s="1"/>
  <c r="BK504" i="1"/>
  <c r="BK525" i="1" s="1"/>
  <c r="BJ520" i="1"/>
  <c r="BJ541" i="1" s="1"/>
  <c r="AZ517" i="1"/>
  <c r="AZ538" i="1" s="1"/>
  <c r="CB514" i="1"/>
  <c r="CB535" i="1" s="1"/>
  <c r="AH513" i="1"/>
  <c r="AH534" i="1" s="1"/>
  <c r="BR511" i="1"/>
  <c r="BR532" i="1" s="1"/>
  <c r="X510" i="1"/>
  <c r="X531" i="1" s="1"/>
  <c r="BH508" i="1"/>
  <c r="BH529" i="1" s="1"/>
  <c r="N507" i="1"/>
  <c r="N528" i="1" s="1"/>
  <c r="AX505" i="1"/>
  <c r="AX526" i="1" s="1"/>
  <c r="AK520" i="1"/>
  <c r="AK541" i="1" s="1"/>
  <c r="BC519" i="1"/>
  <c r="BC540" i="1" s="1"/>
  <c r="BU518" i="1"/>
  <c r="BU539" i="1" s="1"/>
  <c r="D518" i="1"/>
  <c r="AA517" i="1"/>
  <c r="AA538" i="1" s="1"/>
  <c r="AS516" i="1"/>
  <c r="AS537" i="1" s="1"/>
  <c r="BK515" i="1"/>
  <c r="BK536" i="1" s="1"/>
  <c r="AB520" i="1"/>
  <c r="AB541" i="1" s="1"/>
  <c r="BL518" i="1"/>
  <c r="BL539" i="1" s="1"/>
  <c r="R517" i="1"/>
  <c r="R538" i="1" s="1"/>
  <c r="BB515" i="1"/>
  <c r="BB536" i="1" s="1"/>
  <c r="BK514" i="1"/>
  <c r="BK535" i="1" s="1"/>
  <c r="CC513" i="1"/>
  <c r="CC534" i="1" s="1"/>
  <c r="Q513" i="1"/>
  <c r="Q534" i="1" s="1"/>
  <c r="AI512" i="1"/>
  <c r="AI533" i="1" s="1"/>
  <c r="BA511" i="1"/>
  <c r="BA532" i="1" s="1"/>
  <c r="BS510" i="1"/>
  <c r="BS531" i="1" s="1"/>
  <c r="CK509" i="1"/>
  <c r="Y509" i="1"/>
  <c r="Y530" i="1" s="1"/>
  <c r="AQ508" i="1"/>
  <c r="AQ529" i="1" s="1"/>
  <c r="BI507" i="1"/>
  <c r="BI528" i="1" s="1"/>
  <c r="CA506" i="1"/>
  <c r="CA527" i="1" s="1"/>
  <c r="O506" i="1"/>
  <c r="O527" i="1" s="1"/>
  <c r="AG505" i="1"/>
  <c r="AG526" i="1" s="1"/>
  <c r="AY504" i="1"/>
  <c r="AY525" i="1" s="1"/>
  <c r="N520" i="1"/>
  <c r="N541" i="1" s="1"/>
  <c r="CH516" i="1"/>
  <c r="BD514" i="1"/>
  <c r="BD535" i="1" s="1"/>
  <c r="J513" i="1"/>
  <c r="J534" i="1" s="1"/>
  <c r="AT511" i="1"/>
  <c r="AT532" i="1" s="1"/>
  <c r="CD509" i="1"/>
  <c r="CD530" i="1" s="1"/>
  <c r="AJ508" i="1"/>
  <c r="AJ529" i="1" s="1"/>
  <c r="BT506" i="1"/>
  <c r="BT527" i="1" s="1"/>
  <c r="Z505" i="1"/>
  <c r="Z526" i="1" s="1"/>
  <c r="D538" i="1"/>
  <c r="BK517" i="1"/>
  <c r="BK538" i="1" s="1"/>
  <c r="BB519" i="1"/>
  <c r="BB540" i="1" s="1"/>
  <c r="AI514" i="1"/>
  <c r="AI535" i="1" s="1"/>
  <c r="Y511" i="1"/>
  <c r="Y532" i="1" s="1"/>
  <c r="O508" i="1"/>
  <c r="O529" i="1" s="1"/>
  <c r="CI504" i="1"/>
  <c r="AX513" i="1"/>
  <c r="AX534" i="1" s="1"/>
  <c r="AD507" i="1"/>
  <c r="AD528" i="1" s="1"/>
  <c r="BM520" i="1"/>
  <c r="BM541" i="1" s="1"/>
  <c r="BC517" i="1"/>
  <c r="BC538" i="1" s="1"/>
  <c r="AL519" i="1"/>
  <c r="AL540" i="1" s="1"/>
  <c r="AA514" i="1"/>
  <c r="AA535" i="1" s="1"/>
  <c r="CC511" i="1"/>
  <c r="CC532" i="1" s="1"/>
  <c r="AI510" i="1"/>
  <c r="AI531" i="1" s="1"/>
  <c r="BS508" i="1"/>
  <c r="BS529" i="1" s="1"/>
  <c r="Y507" i="1"/>
  <c r="Y528" i="1" s="1"/>
  <c r="BI505" i="1"/>
  <c r="BI526" i="1" s="1"/>
  <c r="O504" i="1"/>
  <c r="O525" i="1" s="1"/>
  <c r="AD515" i="1"/>
  <c r="AD536" i="1" s="1"/>
  <c r="T512" i="1"/>
  <c r="T533" i="1" s="1"/>
  <c r="J509" i="1"/>
  <c r="J530" i="1" s="1"/>
  <c r="CD505" i="1"/>
  <c r="CD526" i="1" s="1"/>
  <c r="BA520" i="1"/>
  <c r="BA541" i="1" s="1"/>
  <c r="CK518" i="1"/>
  <c r="AQ517" i="1"/>
  <c r="AQ538" i="1" s="1"/>
  <c r="CA515" i="1"/>
  <c r="CA536" i="1" s="1"/>
  <c r="N519" i="1"/>
  <c r="N540" i="1" s="1"/>
  <c r="CH515" i="1"/>
  <c r="O514" i="1"/>
  <c r="O535" i="1" s="1"/>
  <c r="AY512" i="1"/>
  <c r="AY533" i="1" s="1"/>
  <c r="CI510" i="1"/>
  <c r="AO509" i="1"/>
  <c r="AO530" i="1" s="1"/>
  <c r="BY507" i="1"/>
  <c r="BY528" i="1" s="1"/>
  <c r="AE506" i="1"/>
  <c r="AE527" i="1" s="1"/>
  <c r="BO504" i="1"/>
  <c r="BO525" i="1" s="1"/>
  <c r="BP517" i="1"/>
  <c r="BP538" i="1" s="1"/>
  <c r="AP513" i="1"/>
  <c r="AP534" i="1" s="1"/>
  <c r="AF510" i="1"/>
  <c r="AF531" i="1" s="1"/>
  <c r="V507" i="1"/>
  <c r="V528" i="1" s="1"/>
  <c r="L504" i="1"/>
  <c r="L525" i="1" s="1"/>
  <c r="D541" i="1"/>
  <c r="BE520" i="1"/>
  <c r="BE541" i="1" s="1"/>
  <c r="K519" i="1"/>
  <c r="K540" i="1" s="1"/>
  <c r="AU517" i="1"/>
  <c r="AU538" i="1" s="1"/>
  <c r="CE515" i="1"/>
  <c r="CE536" i="1" s="1"/>
  <c r="V519" i="1"/>
  <c r="V540" i="1" s="1"/>
  <c r="L516" i="1"/>
  <c r="L537" i="1" s="1"/>
  <c r="S514" i="1"/>
  <c r="S535" i="1" s="1"/>
  <c r="BC512" i="1"/>
  <c r="BC533" i="1" s="1"/>
  <c r="E511" i="1"/>
  <c r="AS509" i="1"/>
  <c r="AS530" i="1" s="1"/>
  <c r="CC507" i="1"/>
  <c r="CC528" i="1" s="1"/>
  <c r="AI506" i="1"/>
  <c r="AI527" i="1" s="1"/>
  <c r="BS504" i="1"/>
  <c r="BS525" i="1" s="1"/>
  <c r="T517" i="1"/>
  <c r="T538" i="1" s="1"/>
  <c r="R513" i="1"/>
  <c r="R534" i="1" s="1"/>
  <c r="D510" i="1"/>
  <c r="CB506" i="1"/>
  <c r="CB527" i="1" s="1"/>
  <c r="D525" i="1"/>
  <c r="E534" i="1"/>
  <c r="CC520" i="1"/>
  <c r="CC541" i="1" s="1"/>
  <c r="Q520" i="1"/>
  <c r="Q541" i="1" s="1"/>
  <c r="AI519" i="1"/>
  <c r="AI540" i="1" s="1"/>
  <c r="BA518" i="1"/>
  <c r="BA539" i="1" s="1"/>
  <c r="BS517" i="1"/>
  <c r="BS538" i="1" s="1"/>
  <c r="CK516" i="1"/>
  <c r="Y516" i="1"/>
  <c r="Y537" i="1" s="1"/>
  <c r="AQ515" i="1"/>
  <c r="AQ536" i="1" s="1"/>
  <c r="BR519" i="1"/>
  <c r="BR540" i="1" s="1"/>
  <c r="X518" i="1"/>
  <c r="X539" i="1" s="1"/>
  <c r="BH516" i="1"/>
  <c r="BH537" i="1" s="1"/>
  <c r="Y515" i="1"/>
  <c r="Y536" i="1" s="1"/>
  <c r="AQ514" i="1"/>
  <c r="AQ535" i="1" s="1"/>
  <c r="BI513" i="1"/>
  <c r="BI534" i="1" s="1"/>
  <c r="CA512" i="1"/>
  <c r="CA533" i="1" s="1"/>
  <c r="O512" i="1"/>
  <c r="O533" i="1" s="1"/>
  <c r="AG511" i="1"/>
  <c r="AG532" i="1" s="1"/>
  <c r="AY510" i="1"/>
  <c r="AY531" i="1" s="1"/>
  <c r="BQ509" i="1"/>
  <c r="BQ530" i="1" s="1"/>
  <c r="CI508" i="1"/>
  <c r="W508" i="1"/>
  <c r="W529" i="1" s="1"/>
  <c r="AO507" i="1"/>
  <c r="AO528" i="1" s="1"/>
  <c r="BG506" i="1"/>
  <c r="BG527" i="1" s="1"/>
  <c r="BY505" i="1"/>
  <c r="BY526" i="1" s="1"/>
  <c r="M505" i="1"/>
  <c r="M526" i="1" s="1"/>
  <c r="AE504" i="1"/>
  <c r="AE525" i="1" s="1"/>
  <c r="P519" i="1"/>
  <c r="P540" i="1" s="1"/>
  <c r="CJ515" i="1"/>
  <c r="P514" i="1"/>
  <c r="P535" i="1" s="1"/>
  <c r="AZ512" i="1"/>
  <c r="AZ533" i="1" s="1"/>
  <c r="CJ510" i="1"/>
  <c r="AP509" i="1"/>
  <c r="AP530" i="1" s="1"/>
  <c r="BZ507" i="1"/>
  <c r="BZ528" i="1" s="1"/>
  <c r="AF506" i="1"/>
  <c r="AF527" i="1" s="1"/>
  <c r="BP504" i="1"/>
  <c r="BP525" i="1" s="1"/>
  <c r="BQ520" i="1"/>
  <c r="BQ541" i="1" s="1"/>
  <c r="CI519" i="1"/>
  <c r="W519" i="1"/>
  <c r="W540" i="1" s="1"/>
  <c r="AO518" i="1"/>
  <c r="AO539" i="1" s="1"/>
  <c r="BG517" i="1"/>
  <c r="BG538" i="1" s="1"/>
  <c r="BY516" i="1"/>
  <c r="BY537" i="1" s="1"/>
  <c r="M516" i="1"/>
  <c r="M537" i="1" s="1"/>
  <c r="C525" i="1"/>
  <c r="AT519" i="1"/>
  <c r="AT540" i="1" s="1"/>
  <c r="CD517" i="1"/>
  <c r="CD538" i="1" s="1"/>
  <c r="AJ516" i="1"/>
  <c r="AJ537" i="1" s="1"/>
  <c r="M515" i="1"/>
  <c r="M536" i="1" s="1"/>
  <c r="AE514" i="1"/>
  <c r="AE535" i="1" s="1"/>
  <c r="AW513" i="1"/>
  <c r="AW534" i="1" s="1"/>
  <c r="BO512" i="1"/>
  <c r="BO533" i="1" s="1"/>
  <c r="CG511" i="1"/>
  <c r="CG532" i="1" s="1"/>
  <c r="U511" i="1"/>
  <c r="U532" i="1" s="1"/>
  <c r="AM510" i="1"/>
  <c r="AM531" i="1" s="1"/>
  <c r="BE509" i="1"/>
  <c r="BE530" i="1" s="1"/>
  <c r="BW508" i="1"/>
  <c r="BW529" i="1" s="1"/>
  <c r="K508" i="1"/>
  <c r="K529" i="1" s="1"/>
  <c r="AC507" i="1"/>
  <c r="AC528" i="1" s="1"/>
  <c r="AU506" i="1"/>
  <c r="AU527" i="1" s="1"/>
  <c r="BM505" i="1"/>
  <c r="BM526" i="1" s="1"/>
  <c r="CE504" i="1"/>
  <c r="CE525" i="1" s="1"/>
  <c r="S504" i="1"/>
  <c r="S525" i="1" s="1"/>
  <c r="AX518" i="1"/>
  <c r="AX539" i="1" s="1"/>
  <c r="AN515" i="1"/>
  <c r="AN536" i="1" s="1"/>
  <c r="BV513" i="1"/>
  <c r="BV534" i="1" s="1"/>
  <c r="AB512" i="1"/>
  <c r="AB533" i="1" s="1"/>
  <c r="BL510" i="1"/>
  <c r="BL531" i="1" s="1"/>
  <c r="R509" i="1"/>
  <c r="R530" i="1" s="1"/>
  <c r="BB507" i="1"/>
  <c r="BB528" i="1" s="1"/>
  <c r="D506" i="1"/>
  <c r="AR504" i="1"/>
  <c r="AR525" i="1" s="1"/>
  <c r="AP505" i="1"/>
  <c r="AP526" i="1" s="1"/>
  <c r="CJ506" i="1"/>
  <c r="AZ508" i="1"/>
  <c r="AZ529" i="1" s="1"/>
  <c r="P510" i="1"/>
  <c r="P531" i="1" s="1"/>
  <c r="BJ511" i="1"/>
  <c r="BJ532" i="1" s="1"/>
  <c r="Z513" i="1"/>
  <c r="Z534" i="1" s="1"/>
  <c r="BT514" i="1"/>
  <c r="BT535" i="1" s="1"/>
  <c r="AJ517" i="1"/>
  <c r="AJ538" i="1" s="1"/>
  <c r="AT520" i="1"/>
  <c r="AT541" i="1" s="1"/>
  <c r="BG504" i="1"/>
  <c r="BG525" i="1" s="1"/>
  <c r="AO505" i="1"/>
  <c r="AO526" i="1" s="1"/>
  <c r="W506" i="1"/>
  <c r="W527" i="1" s="1"/>
  <c r="CI506" i="1"/>
  <c r="BQ507" i="1"/>
  <c r="BQ528" i="1" s="1"/>
  <c r="AY508" i="1"/>
  <c r="AY529" i="1" s="1"/>
  <c r="AG509" i="1"/>
  <c r="AG530" i="1" s="1"/>
  <c r="O510" i="1"/>
  <c r="O531" i="1" s="1"/>
  <c r="CA510" i="1"/>
  <c r="CA531" i="1" s="1"/>
  <c r="BI511" i="1"/>
  <c r="BI532" i="1" s="1"/>
  <c r="AQ512" i="1"/>
  <c r="AQ533" i="1" s="1"/>
  <c r="Y513" i="1"/>
  <c r="Y534" i="1" s="1"/>
  <c r="CK513" i="1"/>
  <c r="BS514" i="1"/>
  <c r="BS535" i="1" s="1"/>
  <c r="BR515" i="1"/>
  <c r="BR536" i="1" s="1"/>
  <c r="AH517" i="1"/>
  <c r="AH538" i="1" s="1"/>
  <c r="CB518" i="1"/>
  <c r="CB539" i="1" s="1"/>
  <c r="AR520" i="1"/>
  <c r="AR541" i="1" s="1"/>
  <c r="BS515" i="1"/>
  <c r="BS536" i="1" s="1"/>
  <c r="BA516" i="1"/>
  <c r="BA537" i="1" s="1"/>
  <c r="AI517" i="1"/>
  <c r="AI538" i="1" s="1"/>
  <c r="Q518" i="1"/>
  <c r="Q539" i="1" s="1"/>
  <c r="CC518" i="1"/>
  <c r="CC539" i="1" s="1"/>
  <c r="BK519" i="1"/>
  <c r="BK540" i="1" s="1"/>
  <c r="AS520" i="1"/>
  <c r="AS541" i="1" s="1"/>
  <c r="AB504" i="1"/>
  <c r="AB525" i="1" s="1"/>
  <c r="BV505" i="1"/>
  <c r="BV526" i="1" s="1"/>
  <c r="AL507" i="1"/>
  <c r="AL528" i="1" s="1"/>
  <c r="CF508" i="1"/>
  <c r="CF529" i="1" s="1"/>
  <c r="AV510" i="1"/>
  <c r="AV531" i="1" s="1"/>
  <c r="L512" i="1"/>
  <c r="L533" i="1" s="1"/>
  <c r="BF513" i="1"/>
  <c r="BF534" i="1" s="1"/>
  <c r="V515" i="1"/>
  <c r="V536" i="1" s="1"/>
  <c r="R518" i="1"/>
  <c r="R539" i="1" s="1"/>
  <c r="K504" i="1"/>
  <c r="K525" i="1" s="1"/>
  <c r="BW504" i="1"/>
  <c r="BW525" i="1" s="1"/>
  <c r="BE505" i="1"/>
  <c r="BE526" i="1" s="1"/>
  <c r="AM506" i="1"/>
  <c r="AM527" i="1" s="1"/>
  <c r="U507" i="1"/>
  <c r="U528" i="1" s="1"/>
  <c r="CG507" i="1"/>
  <c r="CG528" i="1" s="1"/>
  <c r="BO508" i="1"/>
  <c r="BO529" i="1" s="1"/>
  <c r="AW509" i="1"/>
  <c r="AW530" i="1" s="1"/>
  <c r="AE510" i="1"/>
  <c r="AE531" i="1" s="1"/>
  <c r="M511" i="1"/>
  <c r="M532" i="1" s="1"/>
  <c r="BY511" i="1"/>
  <c r="BY532" i="1" s="1"/>
  <c r="BG512" i="1"/>
  <c r="BG533" i="1" s="1"/>
  <c r="AO513" i="1"/>
  <c r="AO534" i="1" s="1"/>
  <c r="W514" i="1"/>
  <c r="W535" i="1" s="1"/>
  <c r="CI514" i="1"/>
  <c r="T516" i="1"/>
  <c r="T537" i="1" s="1"/>
  <c r="BN517" i="1"/>
  <c r="BN538" i="1" s="1"/>
  <c r="AD519" i="1"/>
  <c r="AD540" i="1" s="1"/>
  <c r="BX520" i="1"/>
  <c r="BX541" i="1" s="1"/>
  <c r="CI515" i="1"/>
  <c r="BQ516" i="1"/>
  <c r="BQ537" i="1" s="1"/>
  <c r="AY517" i="1"/>
  <c r="AY538" i="1" s="1"/>
  <c r="AG518" i="1"/>
  <c r="AG539" i="1" s="1"/>
  <c r="O519" i="1"/>
  <c r="O540" i="1" s="1"/>
  <c r="CA519" i="1"/>
  <c r="CA540" i="1" s="1"/>
  <c r="BI520" i="1"/>
  <c r="BI541" i="1" s="1"/>
  <c r="D533" i="1"/>
  <c r="AR507" i="1"/>
  <c r="AR528" i="1" s="1"/>
  <c r="AH504" i="1"/>
  <c r="AH525" i="1" s="1"/>
  <c r="Z506" i="1"/>
  <c r="Z527" i="1" s="1"/>
  <c r="AZ509" i="1"/>
  <c r="AZ530" i="1" s="1"/>
  <c r="P511" i="1"/>
  <c r="P532" i="1" s="1"/>
  <c r="BJ512" i="1"/>
  <c r="BJ533" i="1" s="1"/>
  <c r="Z514" i="1"/>
  <c r="Z535" i="1" s="1"/>
  <c r="Z516" i="1"/>
  <c r="Z537" i="1" s="1"/>
  <c r="AJ519" i="1"/>
  <c r="AJ540" i="1" s="1"/>
  <c r="BL504" i="1"/>
  <c r="BL525" i="1" s="1"/>
  <c r="AB506" i="1"/>
  <c r="AB527" i="1" s="1"/>
  <c r="BV507" i="1"/>
  <c r="BV528" i="1" s="1"/>
  <c r="AL509" i="1"/>
  <c r="AL530" i="1" s="1"/>
  <c r="CF510" i="1"/>
  <c r="CF531" i="1" s="1"/>
  <c r="AV512" i="1"/>
  <c r="AV533" i="1" s="1"/>
  <c r="L514" i="1"/>
  <c r="L535" i="1" s="1"/>
  <c r="CB515" i="1"/>
  <c r="CB536" i="1" s="1"/>
  <c r="C519" i="1"/>
  <c r="AC504" i="1"/>
  <c r="AC525" i="1" s="1"/>
  <c r="K505" i="1"/>
  <c r="K526" i="1" s="1"/>
  <c r="BW505" i="1"/>
  <c r="BW526" i="1" s="1"/>
  <c r="BE506" i="1"/>
  <c r="BE527" i="1" s="1"/>
  <c r="AM507" i="1"/>
  <c r="AM528" i="1" s="1"/>
  <c r="U508" i="1"/>
  <c r="U529" i="1" s="1"/>
  <c r="CG508" i="1"/>
  <c r="CG529" i="1" s="1"/>
  <c r="BO509" i="1"/>
  <c r="BO530" i="1" s="1"/>
  <c r="AW510" i="1"/>
  <c r="AW531" i="1" s="1"/>
  <c r="AE511" i="1"/>
  <c r="AE532" i="1" s="1"/>
  <c r="M512" i="1"/>
  <c r="M533" i="1" s="1"/>
  <c r="BY512" i="1"/>
  <c r="BY533" i="1" s="1"/>
  <c r="BG513" i="1"/>
  <c r="BG534" i="1" s="1"/>
  <c r="AO514" i="1"/>
  <c r="AO535" i="1" s="1"/>
  <c r="W515" i="1"/>
  <c r="W536" i="1" s="1"/>
  <c r="BD516" i="1"/>
  <c r="BD537" i="1" s="1"/>
  <c r="T518" i="1"/>
  <c r="T539" i="1" s="1"/>
  <c r="BN519" i="1"/>
  <c r="BN540" i="1" s="1"/>
  <c r="AO515" i="1"/>
  <c r="AO536" i="1" s="1"/>
  <c r="W516" i="1"/>
  <c r="W537" i="1" s="1"/>
  <c r="CI516" i="1"/>
  <c r="BQ517" i="1"/>
  <c r="BQ538" i="1" s="1"/>
  <c r="AY518" i="1"/>
  <c r="AY539" i="1" s="1"/>
  <c r="AG519" i="1"/>
  <c r="AG540" i="1" s="1"/>
  <c r="O520" i="1"/>
  <c r="O541" i="1" s="1"/>
  <c r="CA520" i="1"/>
  <c r="CA541" i="1" s="1"/>
  <c r="E528" i="1"/>
  <c r="BB506" i="1"/>
  <c r="BB527" i="1" s="1"/>
  <c r="BJ508" i="1"/>
  <c r="BJ529" i="1" s="1"/>
  <c r="AZ505" i="1"/>
  <c r="AZ526" i="1" s="1"/>
  <c r="CJ509" i="1"/>
  <c r="AZ511" i="1"/>
  <c r="AZ532" i="1" s="1"/>
  <c r="P513" i="1"/>
  <c r="P534" i="1" s="1"/>
  <c r="BJ514" i="1"/>
  <c r="BJ535" i="1" s="1"/>
  <c r="P517" i="1"/>
  <c r="P538" i="1" s="1"/>
  <c r="Z520" i="1"/>
  <c r="Z541" i="1" s="1"/>
  <c r="BH504" i="1"/>
  <c r="BH525" i="1" s="1"/>
  <c r="X506" i="1"/>
  <c r="X527" i="1" s="1"/>
  <c r="BR507" i="1"/>
  <c r="BR528" i="1" s="1"/>
  <c r="AH509" i="1"/>
  <c r="AH530" i="1" s="1"/>
  <c r="CB510" i="1"/>
  <c r="CB531" i="1" s="1"/>
  <c r="AR512" i="1"/>
  <c r="AR533" i="1" s="1"/>
  <c r="D514" i="1"/>
  <c r="BT515" i="1"/>
  <c r="BT536" i="1" s="1"/>
  <c r="CD518" i="1"/>
  <c r="CD539" i="1" s="1"/>
  <c r="AA504" i="1"/>
  <c r="AA525" i="1" s="1"/>
  <c r="E505" i="1"/>
  <c r="BU505" i="1"/>
  <c r="BU526" i="1" s="1"/>
  <c r="BC506" i="1"/>
  <c r="BC527" i="1" s="1"/>
  <c r="AK507" i="1"/>
  <c r="AK528" i="1" s="1"/>
  <c r="S508" i="1"/>
  <c r="S529" i="1" s="1"/>
  <c r="CE508" i="1"/>
  <c r="CE529" i="1" s="1"/>
  <c r="BM509" i="1"/>
  <c r="BM530" i="1" s="1"/>
  <c r="AU510" i="1"/>
  <c r="AU531" i="1" s="1"/>
  <c r="AC511" i="1"/>
  <c r="AC532" i="1" s="1"/>
  <c r="K512" i="1"/>
  <c r="K533" i="1" s="1"/>
  <c r="BW512" i="1"/>
  <c r="BW533" i="1" s="1"/>
  <c r="BE513" i="1"/>
  <c r="BE534" i="1" s="1"/>
  <c r="AM514" i="1"/>
  <c r="AM535" i="1" s="1"/>
  <c r="U515" i="1"/>
  <c r="U536" i="1" s="1"/>
  <c r="AZ516" i="1"/>
  <c r="AZ537" i="1" s="1"/>
  <c r="P518" i="1"/>
  <c r="P539" i="1" s="1"/>
  <c r="BJ519" i="1"/>
  <c r="BJ540" i="1" s="1"/>
  <c r="AM515" i="1"/>
  <c r="AM536" i="1" s="1"/>
  <c r="U516" i="1"/>
  <c r="U537" i="1" s="1"/>
  <c r="CG516" i="1"/>
  <c r="CG537" i="1" s="1"/>
  <c r="BO517" i="1"/>
  <c r="BO538" i="1" s="1"/>
  <c r="AW518" i="1"/>
  <c r="AW539" i="1" s="1"/>
  <c r="AE519" i="1"/>
  <c r="AE540" i="1" s="1"/>
  <c r="M520" i="1"/>
  <c r="M541" i="1" s="1"/>
  <c r="BY520" i="1"/>
  <c r="BY541" i="1" s="1"/>
  <c r="J505" i="1"/>
  <c r="J526" i="1" s="1"/>
  <c r="BD506" i="1"/>
  <c r="BD527" i="1" s="1"/>
  <c r="T508" i="1"/>
  <c r="T529" i="1" s="1"/>
  <c r="BN509" i="1"/>
  <c r="BN530" i="1" s="1"/>
  <c r="AD511" i="1"/>
  <c r="AD532" i="1" s="1"/>
  <c r="BX512" i="1"/>
  <c r="BX533" i="1" s="1"/>
  <c r="AN514" i="1"/>
  <c r="AN535" i="1" s="1"/>
  <c r="BB516" i="1"/>
  <c r="BB537" i="1" s="1"/>
  <c r="BL519" i="1"/>
  <c r="BL540" i="1" s="1"/>
  <c r="AQ504" i="1"/>
  <c r="AQ525" i="1" s="1"/>
  <c r="Y505" i="1"/>
  <c r="Y526" i="1" s="1"/>
  <c r="CK505" i="1"/>
  <c r="BS506" i="1"/>
  <c r="BS527" i="1" s="1"/>
  <c r="BA507" i="1"/>
  <c r="BA528" i="1" s="1"/>
  <c r="AI508" i="1"/>
  <c r="AI529" i="1" s="1"/>
  <c r="Q509" i="1"/>
  <c r="Q530" i="1" s="1"/>
  <c r="CC509" i="1"/>
  <c r="CC530" i="1" s="1"/>
  <c r="BK510" i="1"/>
  <c r="BK531" i="1" s="1"/>
  <c r="AS511" i="1"/>
  <c r="AS532" i="1" s="1"/>
  <c r="AA512" i="1"/>
  <c r="AA533" i="1" s="1"/>
  <c r="E513" i="1"/>
  <c r="BU513" i="1"/>
  <c r="BU534" i="1" s="1"/>
  <c r="BC514" i="1"/>
  <c r="BC535" i="1" s="1"/>
  <c r="AL515" i="1"/>
  <c r="AL536" i="1" s="1"/>
  <c r="CF516" i="1"/>
  <c r="CF537" i="1" s="1"/>
  <c r="AV518" i="1"/>
  <c r="AV539" i="1" s="1"/>
  <c r="L520" i="1"/>
  <c r="L541" i="1" s="1"/>
  <c r="BC515" i="1"/>
  <c r="BC536" i="1" s="1"/>
  <c r="AK516" i="1"/>
  <c r="AK537" i="1" s="1"/>
  <c r="S517" i="1"/>
  <c r="S538" i="1" s="1"/>
  <c r="CE517" i="1"/>
  <c r="CE538" i="1" s="1"/>
  <c r="BM518" i="1"/>
  <c r="BM539" i="1" s="1"/>
  <c r="AU519" i="1"/>
  <c r="AU540" i="1" s="1"/>
  <c r="AC520" i="1"/>
  <c r="AC541" i="1" s="1"/>
  <c r="D534" i="1"/>
  <c r="D509" i="1"/>
  <c r="CB505" i="1"/>
  <c r="CB526" i="1" s="1"/>
  <c r="BT507" i="1"/>
  <c r="BT528" i="1" s="1"/>
  <c r="BJ504" i="1"/>
  <c r="BJ525" i="1" s="1"/>
  <c r="AH510" i="1"/>
  <c r="AH531" i="1" s="1"/>
  <c r="CB511" i="1"/>
  <c r="CB532" i="1" s="1"/>
  <c r="AR513" i="1"/>
  <c r="AR534" i="1" s="1"/>
  <c r="D515" i="1"/>
  <c r="BT517" i="1"/>
  <c r="BT538" i="1" s="1"/>
  <c r="CD520" i="1"/>
  <c r="CD541" i="1" s="1"/>
  <c r="AT505" i="1"/>
  <c r="AT526" i="1" s="1"/>
  <c r="J507" i="1"/>
  <c r="J528" i="1" s="1"/>
  <c r="BD508" i="1"/>
  <c r="BD529" i="1" s="1"/>
  <c r="T510" i="1"/>
  <c r="T531" i="1" s="1"/>
  <c r="BN511" i="1"/>
  <c r="BN532" i="1" s="1"/>
  <c r="AD513" i="1"/>
  <c r="AD534" i="1" s="1"/>
  <c r="BX514" i="1"/>
  <c r="BX535" i="1" s="1"/>
  <c r="AR517" i="1"/>
  <c r="AR538" i="1" s="1"/>
  <c r="BB520" i="1"/>
  <c r="BB541" i="1" s="1"/>
  <c r="BI504" i="1"/>
  <c r="BI525" i="1" s="1"/>
  <c r="AQ505" i="1"/>
  <c r="AQ526" i="1" s="1"/>
  <c r="Y506" i="1"/>
  <c r="Y527" i="1" s="1"/>
  <c r="CK506" i="1"/>
  <c r="BS507" i="1"/>
  <c r="BS528" i="1" s="1"/>
  <c r="BA508" i="1"/>
  <c r="BA529" i="1" s="1"/>
  <c r="AI509" i="1"/>
  <c r="AI530" i="1" s="1"/>
  <c r="Q510" i="1"/>
  <c r="Q531" i="1" s="1"/>
  <c r="CC510" i="1"/>
  <c r="CC531" i="1" s="1"/>
  <c r="BK511" i="1"/>
  <c r="BK532" i="1" s="1"/>
  <c r="AS512" i="1"/>
  <c r="AS533" i="1" s="1"/>
  <c r="AA513" i="1"/>
  <c r="AA534" i="1" s="1"/>
  <c r="E514" i="1"/>
  <c r="BU514" i="1"/>
  <c r="BU535" i="1" s="1"/>
  <c r="BV515" i="1"/>
  <c r="BV536" i="1" s="1"/>
  <c r="AL517" i="1"/>
  <c r="AL538" i="1" s="1"/>
  <c r="CF518" i="1"/>
  <c r="CF539" i="1" s="1"/>
  <c r="AV520" i="1"/>
  <c r="AV541" i="1" s="1"/>
  <c r="BU515" i="1"/>
  <c r="BU536" i="1" s="1"/>
  <c r="BC516" i="1"/>
  <c r="BC537" i="1" s="1"/>
  <c r="AK517" i="1"/>
  <c r="AK538" i="1" s="1"/>
  <c r="S518" i="1"/>
  <c r="S539" i="1" s="1"/>
  <c r="CE518" i="1"/>
  <c r="CE539" i="1" s="1"/>
  <c r="BM519" i="1"/>
  <c r="BM540" i="1" s="1"/>
  <c r="AU520" i="1"/>
  <c r="AU541" i="1" s="1"/>
  <c r="D537" i="1"/>
  <c r="R508" i="1"/>
  <c r="R529" i="1" s="1"/>
  <c r="D505" i="1"/>
  <c r="P507" i="1"/>
  <c r="P528" i="1" s="1"/>
  <c r="X509" i="1"/>
  <c r="X530" i="1" s="1"/>
  <c r="BR510" i="1"/>
  <c r="BR531" i="1" s="1"/>
  <c r="AH512" i="1"/>
  <c r="AH533" i="1" s="1"/>
  <c r="CB513" i="1"/>
  <c r="CB534" i="1" s="1"/>
  <c r="AZ515" i="1"/>
  <c r="AZ536" i="1" s="1"/>
  <c r="BJ518" i="1"/>
  <c r="BJ539" i="1" s="1"/>
  <c r="AM2" i="1"/>
  <c r="BH507" i="1"/>
  <c r="BH528" i="1" s="1"/>
  <c r="AX504" i="1"/>
  <c r="AX525" i="1" s="1"/>
  <c r="AP506" i="1"/>
  <c r="AP527" i="1" s="1"/>
  <c r="AR509" i="1"/>
  <c r="AR530" i="1" s="1"/>
  <c r="D511" i="1"/>
  <c r="BB512" i="1"/>
  <c r="BB533" i="1" s="1"/>
  <c r="R514" i="1"/>
  <c r="R535" i="1" s="1"/>
  <c r="J516" i="1"/>
  <c r="J537" i="1" s="1"/>
  <c r="T519" i="1"/>
  <c r="T540" i="1" s="1"/>
  <c r="BD504" i="1"/>
  <c r="BD525" i="1" s="1"/>
  <c r="T506" i="1"/>
  <c r="T527" i="1" s="1"/>
  <c r="BN507" i="1"/>
  <c r="BN528" i="1" s="1"/>
  <c r="AD509" i="1"/>
  <c r="AD530" i="1" s="1"/>
  <c r="BX510" i="1"/>
  <c r="BX531" i="1" s="1"/>
  <c r="AN512" i="1"/>
  <c r="AN533" i="1" s="1"/>
  <c r="CH513" i="1"/>
  <c r="BL515" i="1"/>
  <c r="BL536" i="1" s="1"/>
  <c r="BV518" i="1"/>
  <c r="BV539" i="1" s="1"/>
  <c r="Y504" i="1"/>
  <c r="Y525" i="1" s="1"/>
  <c r="CK504" i="1"/>
  <c r="BS505" i="1"/>
  <c r="BS526" i="1" s="1"/>
  <c r="BA506" i="1"/>
  <c r="BA527" i="1" s="1"/>
  <c r="AI507" i="1"/>
  <c r="AI528" i="1" s="1"/>
  <c r="Q508" i="1"/>
  <c r="Q529" i="1" s="1"/>
  <c r="CC508" i="1"/>
  <c r="CC529" i="1" s="1"/>
  <c r="CA509" i="1"/>
  <c r="CA530" i="1" s="1"/>
  <c r="AQ511" i="1"/>
  <c r="AQ532" i="1" s="1"/>
  <c r="CK512" i="1"/>
  <c r="BA514" i="1"/>
  <c r="BA535" i="1" s="1"/>
  <c r="CB516" i="1"/>
  <c r="CB537" i="1" s="1"/>
  <c r="C520" i="1"/>
  <c r="AI516" i="1"/>
  <c r="AI537" i="1" s="1"/>
  <c r="CC517" i="1"/>
  <c r="CC538" i="1" s="1"/>
  <c r="AS519" i="1"/>
  <c r="AS540" i="1" s="1"/>
  <c r="D532" i="1"/>
  <c r="CJ505" i="1"/>
  <c r="CH504" i="1"/>
  <c r="BX511" i="1"/>
  <c r="BX532" i="1" s="1"/>
  <c r="CH514" i="1"/>
  <c r="BV520" i="1"/>
  <c r="BV541" i="1" s="1"/>
  <c r="AD506" i="1"/>
  <c r="AD527" i="1" s="1"/>
  <c r="L505" i="1"/>
  <c r="L526" i="1" s="1"/>
  <c r="BL511" i="1"/>
  <c r="BL532" i="1" s="1"/>
  <c r="BV514" i="1"/>
  <c r="BV535" i="1" s="1"/>
  <c r="AX520" i="1"/>
  <c r="AX541" i="1" s="1"/>
  <c r="BX506" i="1"/>
  <c r="BX527" i="1" s="1"/>
  <c r="CH509" i="1"/>
  <c r="N513" i="1"/>
  <c r="N534" i="1" s="1"/>
  <c r="L517" i="1"/>
  <c r="L538" i="1" s="1"/>
  <c r="BA504" i="1"/>
  <c r="BA525" i="1" s="1"/>
  <c r="Q506" i="1"/>
  <c r="Q527" i="1" s="1"/>
  <c r="BK507" i="1"/>
  <c r="BK528" i="1" s="1"/>
  <c r="AA509" i="1"/>
  <c r="AA530" i="1" s="1"/>
  <c r="BU510" i="1"/>
  <c r="BU531" i="1" s="1"/>
  <c r="AK512" i="1"/>
  <c r="AK533" i="1" s="1"/>
  <c r="CE513" i="1"/>
  <c r="CE534" i="1" s="1"/>
  <c r="BF515" i="1"/>
  <c r="BF536" i="1" s="1"/>
  <c r="BP518" i="1"/>
  <c r="BP539" i="1" s="1"/>
  <c r="BM515" i="1"/>
  <c r="BM536" i="1" s="1"/>
  <c r="AC517" i="1"/>
  <c r="AC538" i="1" s="1"/>
  <c r="BW518" i="1"/>
  <c r="BW539" i="1" s="1"/>
  <c r="AM520" i="1"/>
  <c r="AM541" i="1" s="1"/>
  <c r="AN505" i="1"/>
  <c r="AN526" i="1" s="1"/>
  <c r="AL504" i="1"/>
  <c r="AL525" i="1" s="1"/>
  <c r="R512" i="1"/>
  <c r="R533" i="1" s="1"/>
  <c r="AB515" i="1"/>
  <c r="AB536" i="1" s="1"/>
  <c r="AT506" i="1"/>
  <c r="AT527" i="1" s="1"/>
  <c r="BD511" i="1"/>
  <c r="BD532" i="1" s="1"/>
  <c r="AH520" i="1"/>
  <c r="AH541" i="1" s="1"/>
  <c r="BZ509" i="1"/>
  <c r="BZ530" i="1" s="1"/>
  <c r="BZ516" i="1"/>
  <c r="BZ537" i="1" s="1"/>
  <c r="M506" i="1"/>
  <c r="M527" i="1" s="1"/>
  <c r="W509" i="1"/>
  <c r="W530" i="1" s="1"/>
  <c r="AG512" i="1"/>
  <c r="AG533" i="1" s="1"/>
  <c r="AX515" i="1"/>
  <c r="AX536" i="1" s="1"/>
  <c r="BI515" i="1"/>
  <c r="BI536" i="1" s="1"/>
  <c r="BS518" i="1"/>
  <c r="BS539" i="1" s="1"/>
  <c r="BN508" i="1"/>
  <c r="BN529" i="1" s="1"/>
  <c r="AT510" i="1"/>
  <c r="AT531" i="1" s="1"/>
  <c r="N518" i="1"/>
  <c r="N539" i="1" s="1"/>
  <c r="AR515" i="1"/>
  <c r="AR536" i="1" s="1"/>
  <c r="CM1" i="1"/>
  <c r="CM2" i="1" s="1"/>
  <c r="CM3" i="1" s="1"/>
  <c r="CM4" i="1" s="1"/>
  <c r="CM5" i="1" s="1"/>
  <c r="CM6" i="1" s="1"/>
  <c r="CM7" i="1" s="1"/>
  <c r="CM8" i="1" s="1"/>
  <c r="E530" i="1"/>
  <c r="BZ506" i="1"/>
  <c r="BZ527" i="1" s="1"/>
  <c r="BR508" i="1"/>
  <c r="BR529" i="1" s="1"/>
  <c r="BH505" i="1"/>
  <c r="BH526" i="1" s="1"/>
  <c r="BX509" i="1"/>
  <c r="BX530" i="1" s="1"/>
  <c r="AN511" i="1"/>
  <c r="AN532" i="1" s="1"/>
  <c r="CH512" i="1"/>
  <c r="AX514" i="1"/>
  <c r="AX535" i="1" s="1"/>
  <c r="BV516" i="1"/>
  <c r="BV537" i="1" s="1"/>
  <c r="CF519" i="1"/>
  <c r="CF540" i="1" s="1"/>
  <c r="CJ504" i="1"/>
  <c r="AZ506" i="1"/>
  <c r="AZ527" i="1" s="1"/>
  <c r="P508" i="1"/>
  <c r="P529" i="1" s="1"/>
  <c r="BJ509" i="1"/>
  <c r="BJ530" i="1" s="1"/>
  <c r="Z511" i="1"/>
  <c r="Z532" i="1" s="1"/>
  <c r="BT512" i="1"/>
  <c r="BT533" i="1" s="1"/>
  <c r="AJ514" i="1"/>
  <c r="AJ535" i="1" s="1"/>
  <c r="AT516" i="1"/>
  <c r="AT537" i="1" s="1"/>
  <c r="BD519" i="1"/>
  <c r="BD540" i="1" s="1"/>
  <c r="AO504" i="1"/>
  <c r="AO525" i="1" s="1"/>
  <c r="W505" i="1"/>
  <c r="W526" i="1" s="1"/>
  <c r="CI505" i="1"/>
  <c r="BQ506" i="1"/>
  <c r="BQ527" i="1" s="1"/>
  <c r="AY507" i="1"/>
  <c r="AY528" i="1" s="1"/>
  <c r="AG508" i="1"/>
  <c r="AG529" i="1" s="1"/>
  <c r="O509" i="1"/>
  <c r="O530" i="1" s="1"/>
  <c r="AC510" i="1"/>
  <c r="AC531" i="1" s="1"/>
  <c r="BW511" i="1"/>
  <c r="BW532" i="1" s="1"/>
  <c r="AM513" i="1"/>
  <c r="AM534" i="1" s="1"/>
  <c r="CG514" i="1"/>
  <c r="CG535" i="1" s="1"/>
  <c r="BJ517" i="1"/>
  <c r="BJ538" i="1" s="1"/>
  <c r="BT520" i="1"/>
  <c r="BT541" i="1" s="1"/>
  <c r="BO516" i="1"/>
  <c r="BO537" i="1" s="1"/>
  <c r="AE518" i="1"/>
  <c r="AE539" i="1" s="1"/>
  <c r="BY519" i="1"/>
  <c r="BY540" i="1" s="1"/>
  <c r="E533" i="1"/>
  <c r="AP504" i="1"/>
  <c r="AP525" i="1" s="1"/>
  <c r="AV509" i="1"/>
  <c r="AV530" i="1" s="1"/>
  <c r="BF512" i="1"/>
  <c r="BF533" i="1" s="1"/>
  <c r="R516" i="1"/>
  <c r="R537" i="1" s="1"/>
  <c r="E535" i="1"/>
  <c r="BN504" i="1"/>
  <c r="BN525" i="1" s="1"/>
  <c r="AJ509" i="1"/>
  <c r="AJ530" i="1" s="1"/>
  <c r="AT512" i="1"/>
  <c r="AT533" i="1" s="1"/>
  <c r="BX515" i="1"/>
  <c r="BX536" i="1" s="1"/>
  <c r="AV504" i="1"/>
  <c r="AV525" i="1" s="1"/>
  <c r="BF507" i="1"/>
  <c r="BF528" i="1" s="1"/>
  <c r="BP510" i="1"/>
  <c r="BP531" i="1" s="1"/>
  <c r="BZ513" i="1"/>
  <c r="BZ534" i="1" s="1"/>
  <c r="BF518" i="1"/>
  <c r="BF539" i="1" s="1"/>
  <c r="CG504" i="1"/>
  <c r="CG525" i="1" s="1"/>
  <c r="AW506" i="1"/>
  <c r="AW527" i="1" s="1"/>
  <c r="M508" i="1"/>
  <c r="M529" i="1" s="1"/>
  <c r="BG509" i="1"/>
  <c r="BG530" i="1" s="1"/>
  <c r="W511" i="1"/>
  <c r="W532" i="1" s="1"/>
  <c r="BQ512" i="1"/>
  <c r="BQ533" i="1" s="1"/>
  <c r="AG514" i="1"/>
  <c r="AG535" i="1" s="1"/>
  <c r="AN516" i="1"/>
  <c r="AN537" i="1" s="1"/>
  <c r="AX519" i="1"/>
  <c r="AX540" i="1" s="1"/>
  <c r="O516" i="1"/>
  <c r="O537" i="1" s="1"/>
  <c r="BI517" i="1"/>
  <c r="BI538" i="1" s="1"/>
  <c r="Y519" i="1"/>
  <c r="Y540" i="1" s="1"/>
  <c r="BS520" i="1"/>
  <c r="BS541" i="1" s="1"/>
  <c r="CH506" i="1"/>
  <c r="CF505" i="1"/>
  <c r="CF526" i="1" s="1"/>
  <c r="AJ511" i="1"/>
  <c r="AJ532" i="1" s="1"/>
  <c r="AT514" i="1"/>
  <c r="AT535" i="1" s="1"/>
  <c r="BX519" i="1"/>
  <c r="BX540" i="1" s="1"/>
  <c r="AL508" i="1"/>
  <c r="AL529" i="1" s="1"/>
  <c r="T513" i="1"/>
  <c r="T534" i="1" s="1"/>
  <c r="V505" i="1"/>
  <c r="V526" i="1" s="1"/>
  <c r="AP511" i="1"/>
  <c r="AP532" i="1" s="1"/>
  <c r="CJ519" i="1"/>
  <c r="BY506" i="1"/>
  <c r="BY527" i="1" s="1"/>
  <c r="CI509" i="1"/>
  <c r="O513" i="1"/>
  <c r="O534" i="1" s="1"/>
  <c r="N517" i="1"/>
  <c r="N538" i="1" s="1"/>
  <c r="AQ516" i="1"/>
  <c r="AQ537" i="1" s="1"/>
  <c r="BA519" i="1"/>
  <c r="BA540" i="1" s="1"/>
  <c r="BD505" i="1"/>
  <c r="BD526" i="1" s="1"/>
  <c r="J512" i="1"/>
  <c r="J533" i="1" s="1"/>
  <c r="P505" i="1"/>
  <c r="P526" i="1" s="1"/>
  <c r="AF504" i="1"/>
  <c r="AF525" i="1" s="1"/>
  <c r="M510" i="1"/>
  <c r="M531" i="1" s="1"/>
  <c r="BY510" i="1"/>
  <c r="BY531" i="1" s="1"/>
  <c r="BG511" i="1"/>
  <c r="BG532" i="1" s="1"/>
  <c r="AO512" i="1"/>
  <c r="AO533" i="1" s="1"/>
  <c r="W513" i="1"/>
  <c r="W534" i="1" s="1"/>
  <c r="CI513" i="1"/>
  <c r="BQ514" i="1"/>
  <c r="BQ535" i="1" s="1"/>
  <c r="BN515" i="1"/>
  <c r="BN536" i="1" s="1"/>
  <c r="AD517" i="1"/>
  <c r="AD538" i="1" s="1"/>
  <c r="BX518" i="1"/>
  <c r="BX539" i="1" s="1"/>
  <c r="AN520" i="1"/>
  <c r="AN541" i="1" s="1"/>
  <c r="BQ515" i="1"/>
  <c r="BQ536" i="1" s="1"/>
  <c r="AY516" i="1"/>
  <c r="AY537" i="1" s="1"/>
  <c r="AG517" i="1"/>
  <c r="AG538" i="1" s="1"/>
  <c r="O518" i="1"/>
  <c r="O539" i="1" s="1"/>
  <c r="CA518" i="1"/>
  <c r="CA539" i="1" s="1"/>
  <c r="BI519" i="1"/>
  <c r="BI540" i="1" s="1"/>
  <c r="AQ520" i="1"/>
  <c r="AQ541" i="1" s="1"/>
  <c r="C539" i="1"/>
  <c r="AH508" i="1"/>
  <c r="AH529" i="1" s="1"/>
  <c r="X505" i="1"/>
  <c r="X526" i="1" s="1"/>
  <c r="AF507" i="1"/>
  <c r="AF528" i="1" s="1"/>
  <c r="V504" i="1"/>
  <c r="V525" i="1" s="1"/>
  <c r="BJ510" i="1"/>
  <c r="BJ531" i="1" s="1"/>
  <c r="Z512" i="1"/>
  <c r="Z533" i="1" s="1"/>
  <c r="BT513" i="1"/>
  <c r="BT534" i="1" s="1"/>
  <c r="AJ515" i="1"/>
  <c r="AJ536" i="1" s="1"/>
  <c r="AT518" i="1"/>
  <c r="AT539" i="1" s="1"/>
  <c r="D540" i="1"/>
  <c r="L507" i="1"/>
  <c r="L528" i="1" s="1"/>
  <c r="CH508" i="1"/>
  <c r="BX505" i="1"/>
  <c r="BX526" i="1" s="1"/>
  <c r="BP509" i="1"/>
  <c r="BP530" i="1" s="1"/>
  <c r="AF511" i="1"/>
  <c r="AF532" i="1" s="1"/>
  <c r="BZ512" i="1"/>
  <c r="BZ533" i="1" s="1"/>
  <c r="AP514" i="1"/>
  <c r="AP535" i="1" s="1"/>
  <c r="BF516" i="1"/>
  <c r="BF537" i="1" s="1"/>
  <c r="BP519" i="1"/>
  <c r="BP540" i="1" s="1"/>
  <c r="CB504" i="1"/>
  <c r="CB525" i="1" s="1"/>
  <c r="AR506" i="1"/>
  <c r="AR527" i="1" s="1"/>
  <c r="D508" i="1"/>
  <c r="BB509" i="1"/>
  <c r="BB530" i="1" s="1"/>
  <c r="R511" i="1"/>
  <c r="R532" i="1" s="1"/>
  <c r="BL512" i="1"/>
  <c r="BL533" i="1" s="1"/>
  <c r="AB514" i="1"/>
  <c r="AB535" i="1" s="1"/>
  <c r="AD516" i="1"/>
  <c r="AD537" i="1" s="1"/>
  <c r="AN519" i="1"/>
  <c r="AN540" i="1" s="1"/>
  <c r="AK504" i="1"/>
  <c r="AK525" i="1" s="1"/>
  <c r="S505" i="1"/>
  <c r="S526" i="1" s="1"/>
  <c r="CE505" i="1"/>
  <c r="CE526" i="1" s="1"/>
  <c r="BM506" i="1"/>
  <c r="BM527" i="1" s="1"/>
  <c r="AU507" i="1"/>
  <c r="AU528" i="1" s="1"/>
  <c r="AC508" i="1"/>
  <c r="AC529" i="1" s="1"/>
  <c r="K509" i="1"/>
  <c r="K530" i="1" s="1"/>
  <c r="BW509" i="1"/>
  <c r="BW530" i="1" s="1"/>
  <c r="BE510" i="1"/>
  <c r="BE531" i="1" s="1"/>
  <c r="AM511" i="1"/>
  <c r="AM532" i="1" s="1"/>
  <c r="U512" i="1"/>
  <c r="U533" i="1" s="1"/>
  <c r="CG512" i="1"/>
  <c r="CG533" i="1" s="1"/>
  <c r="BO513" i="1"/>
  <c r="BO534" i="1" s="1"/>
  <c r="AW514" i="1"/>
  <c r="AW535" i="1" s="1"/>
  <c r="AE515" i="1"/>
  <c r="AE536" i="1" s="1"/>
  <c r="BT516" i="1"/>
  <c r="BT537" i="1" s="1"/>
  <c r="AJ518" i="1"/>
  <c r="AJ539" i="1" s="1"/>
  <c r="CD519" i="1"/>
  <c r="CD540" i="1" s="1"/>
  <c r="AW515" i="1"/>
  <c r="AW536" i="1" s="1"/>
  <c r="AE516" i="1"/>
  <c r="AE537" i="1" s="1"/>
  <c r="M517" i="1"/>
  <c r="M538" i="1" s="1"/>
  <c r="BY517" i="1"/>
  <c r="BY538" i="1" s="1"/>
  <c r="BG518" i="1"/>
  <c r="BG539" i="1" s="1"/>
  <c r="AO519" i="1"/>
  <c r="AO540" i="1" s="1"/>
  <c r="W520" i="1"/>
  <c r="W541" i="1" s="1"/>
  <c r="CI520" i="1"/>
  <c r="D526" i="1"/>
  <c r="V506" i="1"/>
  <c r="V527" i="1" s="1"/>
  <c r="AD508" i="1"/>
  <c r="AD529" i="1" s="1"/>
  <c r="T505" i="1"/>
  <c r="T526" i="1" s="1"/>
  <c r="V510" i="1"/>
  <c r="V531" i="1" s="1"/>
  <c r="BP511" i="1"/>
  <c r="BP532" i="1" s="1"/>
  <c r="AF513" i="1"/>
  <c r="AF534" i="1" s="1"/>
  <c r="BZ514" i="1"/>
  <c r="BZ535" i="1" s="1"/>
  <c r="AV517" i="1"/>
  <c r="AV538" i="1" s="1"/>
  <c r="BF520" i="1"/>
  <c r="BF541" i="1" s="1"/>
  <c r="J508" i="1"/>
  <c r="J529" i="1" s="1"/>
  <c r="BV506" i="1"/>
  <c r="BV527" i="1" s="1"/>
  <c r="BV510" i="1"/>
  <c r="BV531" i="1" s="1"/>
  <c r="CF513" i="1"/>
  <c r="CF534" i="1" s="1"/>
  <c r="BR518" i="1"/>
  <c r="BR539" i="1" s="1"/>
  <c r="CH505" i="1"/>
  <c r="N509" i="1"/>
  <c r="N530" i="1" s="1"/>
  <c r="X512" i="1"/>
  <c r="X533" i="1" s="1"/>
  <c r="AH515" i="1"/>
  <c r="AH536" i="1" s="1"/>
  <c r="Q504" i="1"/>
  <c r="Q525" i="1" s="1"/>
  <c r="BK505" i="1"/>
  <c r="BK526" i="1" s="1"/>
  <c r="AA507" i="1"/>
  <c r="AA528" i="1" s="1"/>
  <c r="BU508" i="1"/>
  <c r="BU529" i="1" s="1"/>
  <c r="AK510" i="1"/>
  <c r="AK531" i="1" s="1"/>
  <c r="CE511" i="1"/>
  <c r="CE532" i="1" s="1"/>
  <c r="AU513" i="1"/>
  <c r="AU534" i="1" s="1"/>
  <c r="K515" i="1"/>
  <c r="K536" i="1" s="1"/>
  <c r="BZ517" i="1"/>
  <c r="BZ538" i="1" s="1"/>
  <c r="CJ520" i="1"/>
  <c r="BW516" i="1"/>
  <c r="BW537" i="1" s="1"/>
  <c r="AM518" i="1"/>
  <c r="AM539" i="1" s="1"/>
  <c r="CG519" i="1"/>
  <c r="CG540" i="1" s="1"/>
  <c r="D531" i="1"/>
  <c r="J504" i="1"/>
  <c r="J525" i="1" s="1"/>
  <c r="BL509" i="1"/>
  <c r="BL530" i="1" s="1"/>
  <c r="BV512" i="1"/>
  <c r="BV533" i="1" s="1"/>
  <c r="AX516" i="1"/>
  <c r="AX537" i="1" s="1"/>
  <c r="Z508" i="1"/>
  <c r="Z529" i="1" s="1"/>
  <c r="BN510" i="1"/>
  <c r="BN531" i="1" s="1"/>
  <c r="BB518" i="1"/>
  <c r="BB539" i="1" s="1"/>
  <c r="E531" i="1"/>
  <c r="AB507" i="1"/>
  <c r="AB528" i="1" s="1"/>
  <c r="R504" i="1"/>
  <c r="R525" i="1" s="1"/>
  <c r="J506" i="1"/>
  <c r="J527" i="1" s="1"/>
  <c r="BH509" i="1"/>
  <c r="BH530" i="1" s="1"/>
  <c r="X511" i="1"/>
  <c r="X532" i="1" s="1"/>
  <c r="BR512" i="1"/>
  <c r="BR533" i="1" s="1"/>
  <c r="AH514" i="1"/>
  <c r="AH535" i="1" s="1"/>
  <c r="AP516" i="1"/>
  <c r="AP537" i="1" s="1"/>
  <c r="AZ519" i="1"/>
  <c r="AZ540" i="1" s="1"/>
  <c r="BT504" i="1"/>
  <c r="BT525" i="1" s="1"/>
  <c r="AJ506" i="1"/>
  <c r="AJ527" i="1" s="1"/>
  <c r="CD507" i="1"/>
  <c r="CD528" i="1" s="1"/>
  <c r="AT509" i="1"/>
  <c r="AT530" i="1" s="1"/>
  <c r="J511" i="1"/>
  <c r="J532" i="1" s="1"/>
  <c r="BD512" i="1"/>
  <c r="BD533" i="1" s="1"/>
  <c r="T514" i="1"/>
  <c r="T535" i="1" s="1"/>
  <c r="N516" i="1"/>
  <c r="N537" i="1" s="1"/>
  <c r="X519" i="1"/>
  <c r="X540" i="1" s="1"/>
  <c r="AG504" i="1"/>
  <c r="AG525" i="1" s="1"/>
  <c r="O505" i="1"/>
  <c r="O526" i="1" s="1"/>
  <c r="CA505" i="1"/>
  <c r="CA526" i="1" s="1"/>
  <c r="BI506" i="1"/>
  <c r="BI527" i="1" s="1"/>
  <c r="AQ507" i="1"/>
  <c r="AQ528" i="1" s="1"/>
  <c r="Y508" i="1"/>
  <c r="Y529" i="1" s="1"/>
  <c r="CK508" i="1"/>
  <c r="BS509" i="1"/>
  <c r="BS530" i="1" s="1"/>
  <c r="BA510" i="1"/>
  <c r="BA531" i="1" s="1"/>
  <c r="AI511" i="1"/>
  <c r="AI532" i="1" s="1"/>
  <c r="Q512" i="1"/>
  <c r="Q533" i="1" s="1"/>
  <c r="CC512" i="1"/>
  <c r="CC533" i="1" s="1"/>
  <c r="BK513" i="1"/>
  <c r="BK534" i="1" s="1"/>
  <c r="AS514" i="1"/>
  <c r="AS535" i="1" s="1"/>
  <c r="AA515" i="1"/>
  <c r="AA536" i="1" s="1"/>
  <c r="BL516" i="1"/>
  <c r="BL537" i="1" s="1"/>
  <c r="AB518" i="1"/>
  <c r="AB539" i="1" s="1"/>
  <c r="BV519" i="1"/>
  <c r="BV540" i="1" s="1"/>
  <c r="AS515" i="1"/>
  <c r="AS536" i="1" s="1"/>
  <c r="AA516" i="1"/>
  <c r="AA537" i="1" s="1"/>
  <c r="D517" i="1"/>
  <c r="BU517" i="1"/>
  <c r="BU538" i="1" s="1"/>
  <c r="BC518" i="1"/>
  <c r="BC539" i="1" s="1"/>
  <c r="AK519" i="1"/>
  <c r="AK540" i="1" s="1"/>
  <c r="S520" i="1"/>
  <c r="S541" i="1" s="1"/>
  <c r="CE520" i="1"/>
  <c r="CE541" i="1" s="1"/>
  <c r="AL506" i="1"/>
  <c r="AL527" i="1" s="1"/>
  <c r="AT508" i="1"/>
  <c r="AT529" i="1" s="1"/>
  <c r="AJ505" i="1"/>
  <c r="AJ526" i="1" s="1"/>
  <c r="N510" i="1"/>
  <c r="N531" i="1" s="1"/>
  <c r="BH511" i="1"/>
  <c r="BH532" i="1" s="1"/>
  <c r="X513" i="1"/>
  <c r="X534" i="1" s="1"/>
  <c r="BR514" i="1"/>
  <c r="BR535" i="1" s="1"/>
  <c r="AF517" i="1"/>
  <c r="AF538" i="1" s="1"/>
  <c r="AP520" i="1"/>
  <c r="AP541" i="1" s="1"/>
  <c r="BB508" i="1"/>
  <c r="BB529" i="1" s="1"/>
  <c r="CF509" i="1"/>
  <c r="CF530" i="1" s="1"/>
  <c r="L513" i="1"/>
  <c r="L534" i="1" s="1"/>
  <c r="C517" i="1"/>
  <c r="N505" i="1"/>
  <c r="N526" i="1" s="1"/>
  <c r="X508" i="1"/>
  <c r="X529" i="1" s="1"/>
  <c r="BR509" i="1"/>
  <c r="BR530" i="1" s="1"/>
  <c r="AH511" i="1"/>
  <c r="AH532" i="1" s="1"/>
  <c r="CB512" i="1"/>
  <c r="CB533" i="1" s="1"/>
  <c r="AR514" i="1"/>
  <c r="AR535" i="1" s="1"/>
  <c r="BJ516" i="1"/>
  <c r="BJ537" i="1" s="1"/>
  <c r="BT519" i="1"/>
  <c r="BT540" i="1" s="1"/>
  <c r="AS504" i="1"/>
  <c r="AS525" i="1" s="1"/>
  <c r="AA505" i="1"/>
  <c r="AA526" i="1" s="1"/>
  <c r="E506" i="1"/>
  <c r="BU506" i="1"/>
  <c r="BU527" i="1" s="1"/>
  <c r="BC507" i="1"/>
  <c r="BC528" i="1" s="1"/>
  <c r="AK508" i="1"/>
  <c r="AK529" i="1" s="1"/>
  <c r="S509" i="1"/>
  <c r="S530" i="1" s="1"/>
  <c r="CE509" i="1"/>
  <c r="CE530" i="1" s="1"/>
  <c r="BM510" i="1"/>
  <c r="BM531" i="1" s="1"/>
  <c r="AU511" i="1"/>
  <c r="AU532" i="1" s="1"/>
  <c r="AC512" i="1"/>
  <c r="AC533" i="1" s="1"/>
  <c r="K513" i="1"/>
  <c r="K534" i="1" s="1"/>
  <c r="BW513" i="1"/>
  <c r="BW534" i="1" s="1"/>
  <c r="BE514" i="1"/>
  <c r="BE535" i="1" s="1"/>
  <c r="AP515" i="1"/>
  <c r="AP536" i="1" s="1"/>
  <c r="CJ516" i="1"/>
  <c r="AZ518" i="1"/>
  <c r="AZ539" i="1" s="1"/>
  <c r="P520" i="1"/>
  <c r="P541" i="1" s="1"/>
  <c r="BE515" i="1"/>
  <c r="BE536" i="1" s="1"/>
  <c r="AM516" i="1"/>
  <c r="AM537" i="1" s="1"/>
  <c r="U517" i="1"/>
  <c r="U538" i="1" s="1"/>
  <c r="CG517" i="1"/>
  <c r="CG538" i="1" s="1"/>
  <c r="BO518" i="1"/>
  <c r="BO539" i="1" s="1"/>
  <c r="AW519" i="1"/>
  <c r="AW540" i="1" s="1"/>
  <c r="AE520" i="1"/>
  <c r="AE541" i="1" s="1"/>
  <c r="D536" i="1"/>
  <c r="AJ507" i="1"/>
  <c r="AJ528" i="1" s="1"/>
  <c r="Z504" i="1"/>
  <c r="Z525" i="1" s="1"/>
  <c r="AH506" i="1"/>
  <c r="AH527" i="1" s="1"/>
  <c r="BD509" i="1"/>
  <c r="BD530" i="1" s="1"/>
  <c r="T511" i="1"/>
  <c r="T532" i="1" s="1"/>
  <c r="BN512" i="1"/>
  <c r="BN533" i="1" s="1"/>
  <c r="AD514" i="1"/>
  <c r="AD535" i="1" s="1"/>
  <c r="AH516" i="1"/>
  <c r="AH537" i="1" s="1"/>
  <c r="AR519" i="1"/>
  <c r="AR540" i="1" s="1"/>
  <c r="BM2" i="1"/>
  <c r="AN8" i="1"/>
  <c r="BL9" i="1"/>
  <c r="AN9" i="1"/>
  <c r="BL8" i="1"/>
  <c r="BL501" i="1" l="1"/>
  <c r="AN501" i="1"/>
  <c r="BN2" i="1"/>
  <c r="AL2" i="1"/>
  <c r="BM9" i="1"/>
  <c r="BM8" i="1"/>
  <c r="AM9" i="1"/>
  <c r="AM8" i="1"/>
  <c r="AM501" i="1" l="1"/>
  <c r="BM501" i="1"/>
  <c r="BO2" i="1"/>
  <c r="AK2" i="1"/>
  <c r="BN8" i="1"/>
  <c r="AL9" i="1"/>
  <c r="BN9" i="1"/>
  <c r="AL8" i="1"/>
  <c r="AL501" i="1" l="1"/>
  <c r="BN501" i="1"/>
  <c r="AJ2" i="1"/>
  <c r="BP2" i="1"/>
  <c r="AK9" i="1"/>
  <c r="AK8" i="1"/>
  <c r="BO9" i="1"/>
  <c r="BO8" i="1"/>
  <c r="BO501" i="1" l="1"/>
  <c r="AK501" i="1"/>
  <c r="BQ2" i="1"/>
  <c r="AI2" i="1"/>
  <c r="BP9" i="1"/>
  <c r="AJ9" i="1"/>
  <c r="BP8" i="1"/>
  <c r="AJ8" i="1"/>
  <c r="AJ501" i="1" l="1"/>
  <c r="BP501" i="1"/>
  <c r="BR2" i="1"/>
  <c r="AI9" i="1"/>
  <c r="AI8" i="1"/>
  <c r="BQ8" i="1"/>
  <c r="BQ9" i="1"/>
  <c r="BQ501" i="1" l="1"/>
  <c r="AI501" i="1"/>
  <c r="BS2" i="1"/>
  <c r="BR8" i="1"/>
  <c r="BR9" i="1"/>
  <c r="BR501" i="1" l="1"/>
  <c r="BT2" i="1"/>
  <c r="BS8" i="1"/>
  <c r="BS9" i="1"/>
  <c r="BS501" i="1" l="1"/>
  <c r="BU2" i="1"/>
  <c r="BT8" i="1"/>
  <c r="BT9" i="1"/>
  <c r="BT501" i="1" l="1"/>
  <c r="BV2" i="1"/>
  <c r="BU8" i="1"/>
  <c r="BU9" i="1"/>
  <c r="BU501" i="1" l="1"/>
  <c r="BW2" i="1"/>
  <c r="BV9" i="1"/>
  <c r="BV8" i="1"/>
  <c r="BV501" i="1" l="1"/>
  <c r="BX2" i="1"/>
  <c r="BW8" i="1"/>
  <c r="BW9" i="1"/>
  <c r="BW501" i="1" l="1"/>
  <c r="BY2" i="1"/>
  <c r="BX8" i="1"/>
  <c r="BX9" i="1"/>
  <c r="BX501" i="1" l="1"/>
  <c r="BZ2" i="1"/>
  <c r="BY8" i="1"/>
  <c r="BY9" i="1"/>
  <c r="BY501" i="1" l="1"/>
  <c r="CA2" i="1"/>
  <c r="BZ9" i="1"/>
  <c r="BZ8" i="1"/>
  <c r="BZ501" i="1" l="1"/>
  <c r="CB2" i="1"/>
  <c r="CA8" i="1"/>
  <c r="CA9" i="1"/>
  <c r="CA501" i="1" l="1"/>
  <c r="CC2" i="1"/>
  <c r="CB8" i="1"/>
  <c r="CB9" i="1"/>
  <c r="CB501" i="1" l="1"/>
  <c r="CD2" i="1"/>
  <c r="CC8" i="1"/>
  <c r="CC9" i="1"/>
  <c r="CC501" i="1" l="1"/>
  <c r="CE2" i="1"/>
  <c r="CD9" i="1"/>
  <c r="CD8" i="1"/>
  <c r="CD501" i="1" l="1"/>
  <c r="CF2" i="1"/>
  <c r="CE8" i="1"/>
  <c r="CE9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<sst xmlns="http://schemas.openxmlformats.org/spreadsheetml/2006/main" count="962" uniqueCount="228">
  <si>
    <t>'נספחים ב וג'!$</t>
  </si>
  <si>
    <t xml:space="preserve">דו"ח חודשי, שיעורי ההשקעות ורכוש קבוע מסך כל ההתחייבויות לתקופה שנסתיימה ביום - </t>
  </si>
  <si>
    <t>חזרה</t>
  </si>
  <si>
    <t>סה"כ משתתף ברווחים</t>
  </si>
  <si>
    <t xml:space="preserve">ביטוח חיים </t>
  </si>
  <si>
    <t>נכסים מנוהלים קופות חולים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</si>
  <si>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</si>
  <si>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</si>
  <si>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</si>
  <si>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</si>
  <si>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</si>
  <si>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</si>
  <si>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</si>
  <si>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</si>
  <si>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</si>
  <si>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</si>
  <si>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</si>
  <si>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</si>
  <si>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</si>
  <si>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</si>
  <si>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</si>
  <si>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</si>
  <si>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</si>
  <si>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</si>
  <si>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</si>
  <si>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</si>
  <si>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</si>
  <si>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</si>
  <si>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</si>
  <si>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</si>
  <si>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</si>
  <si>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</si>
  <si>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</si>
  <si>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</si>
  <si>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</si>
  <si>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</si>
  <si>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</si>
  <si>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</si>
  <si>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</si>
  <si>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</si>
  <si>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</si>
  <si>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</si>
  <si>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</si>
  <si>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</si>
  <si>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</si>
  <si>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</si>
  <si>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</si>
  <si>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</si>
  <si>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</si>
  <si>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</si>
  <si>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</si>
  <si>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</si>
  <si>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</si>
  <si>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</si>
  <si>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</si>
  <si>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</si>
  <si>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</si>
  <si>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</si>
  <si>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</si>
  <si>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</si>
  <si>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</si>
  <si>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</si>
  <si>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</si>
  <si>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</si>
  <si>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</si>
  <si>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</si>
  <si>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</si>
  <si>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</si>
  <si>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</si>
  <si>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</si>
  <si>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</si>
  <si>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</si>
  <si>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</si>
  <si>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</si>
  <si>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</si>
  <si>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</si>
  <si>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</si>
  <si>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</si>
  <si>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</si>
  <si>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</si>
  <si>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</si>
  <si>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</si>
  <si>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</si>
  <si>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</si>
  <si>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(Long)</t>
    </r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</si>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</sst>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Segoe UI"/>
      <family val="2"/>
    </font>
    <font>
      <b/>
      <i/>
      <sz val="14"/>
      <color indexed="54"/>
      <name val="Segoe UI"/>
      <family val="2"/>
    </font>
    <font>
      <sz val="10"/>
      <name val="Segoe UI"/>
      <family val="2"/>
    </font>
    <font>
      <b/>
      <i/>
      <sz val="11"/>
      <color indexed="54"/>
      <name val="Segoe UI"/>
      <family val="2"/>
    </font>
    <font>
      <b/>
      <i/>
      <sz val="11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  <font>
      <b/>
      <i/>
      <sz val="12.1"/>
      <color indexed="54"/>
      <name val="Segoe UI"/>
      <family val="2"/>
    </font>
    <font>
      <b/>
      <i/>
      <sz val="12"/>
      <color indexed="54"/>
      <name val="Segoe UI"/>
      <family val="2"/>
    </font>
    <font>
      <u/>
      <sz val="10"/>
      <color indexed="12"/>
      <name val="Arial"/>
      <family val="2"/>
    </font>
    <font>
      <b/>
      <sz val="14"/>
      <color theme="0"/>
      <name val="Segoe UI"/>
      <family val="2"/>
    </font>
    <font>
      <b/>
      <i/>
      <sz val="14"/>
      <color theme="0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0"/>
      <name val="Segoe UI"/>
      <family val="2"/>
    </font>
    <font>
      <b/>
      <sz val="12"/>
      <color indexed="22"/>
      <name val="Segoe UI"/>
      <family val="2"/>
    </font>
    <font>
      <b/>
      <sz val="1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Segoe UI"/>
      <family val="2"/>
    </font>
    <font>
      <b/>
      <sz val="10"/>
      <color theme="0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i/>
      <sz val="10"/>
      <name val="Segoe UI"/>
      <family val="2"/>
    </font>
    <font>
      <sz val="10"/>
      <color indexed="43"/>
      <name val="Segoe UI"/>
      <family val="2"/>
    </font>
    <font>
      <sz val="9"/>
      <color indexed="8"/>
      <name val="Segoe UI"/>
      <family val="2"/>
    </font>
    <font>
      <i/>
      <sz val="10"/>
      <name val="Segoe UI"/>
      <family val="2"/>
    </font>
    <font>
      <b/>
      <sz val="9"/>
      <name val="Segoe UI"/>
      <family val="2"/>
    </font>
    <font>
      <b/>
      <sz val="14"/>
      <color indexed="8"/>
      <name val="Segoe UI"/>
      <family val="2"/>
    </font>
    <font>
      <sz val="14"/>
      <color indexed="8"/>
      <name val="Segoe UI"/>
      <family val="2"/>
    </font>
    <font>
      <b/>
      <sz val="13"/>
      <color indexed="8"/>
      <name val="Segoe UI"/>
      <family val="2"/>
    </font>
    <font>
      <b/>
      <sz val="1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270">
        <stop position="0">
          <color theme="3" tint="-0.49803155613879818"/>
        </stop>
        <stop position="1">
          <color theme="3"/>
        </stop>
      </gradient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theme="4" tint="-0.499984740745262"/>
      </left>
      <right style="thick">
        <color theme="4"/>
      </right>
      <top style="thick">
        <color theme="4"/>
      </top>
      <bottom style="thick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>
      <alignment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3" fontId="4" fillId="5" borderId="0" xfId="5" applyNumberFormat="1" applyFont="1" applyFill="1" applyBorder="1" applyAlignment="1" applyProtection="1">
      <alignment horizontal="center" wrapText="1"/>
    </xf>
    <xf numFmtId="1" fontId="5" fillId="6" borderId="0" xfId="5" quotePrefix="1" applyNumberFormat="1" applyFont="1" applyFill="1" applyBorder="1" applyAlignment="1" applyProtection="1">
      <alignment horizontal="right" readingOrder="2"/>
    </xf>
    <xf numFmtId="49" fontId="6" fillId="0" borderId="0" xfId="5" applyNumberFormat="1" applyFont="1" applyFill="1" applyBorder="1" applyAlignment="1" applyProtection="1">
      <alignment horizontal="right"/>
    </xf>
    <xf numFmtId="0" fontId="5" fillId="6" borderId="0" xfId="5" quotePrefix="1" applyFont="1" applyFill="1" applyBorder="1" applyAlignment="1" applyProtection="1">
      <alignment horizontal="right" readingOrder="2"/>
    </xf>
    <xf numFmtId="3" fontId="7" fillId="0" borderId="0" xfId="5" applyNumberFormat="1" applyFont="1" applyFill="1" applyAlignment="1" applyProtection="1">
      <alignment horizontal="right" vertical="center"/>
    </xf>
    <xf numFmtId="3" fontId="8" fillId="0" borderId="0" xfId="5" applyNumberFormat="1" applyFont="1" applyFill="1" applyAlignment="1" applyProtection="1">
      <alignment horizontal="right" vertical="center"/>
    </xf>
    <xf numFmtId="3" fontId="9" fillId="7" borderId="1" xfId="5" quotePrefix="1" applyNumberFormat="1" applyFont="1" applyFill="1" applyBorder="1" applyAlignment="1" applyProtection="1">
      <alignment horizontal="left" vertical="center" readingOrder="1"/>
    </xf>
    <xf numFmtId="3" fontId="10" fillId="0" borderId="0" xfId="5" applyNumberFormat="1" applyFont="1" applyFill="1" applyProtection="1">
      <alignment wrapText="1"/>
    </xf>
    <xf numFmtId="0" fontId="11" fillId="0" borderId="0" xfId="0" applyFont="1" applyFill="1"/>
    <xf numFmtId="3" fontId="6" fillId="0" borderId="0" xfId="5" applyNumberFormat="1" applyFont="1" applyProtection="1">
      <alignment wrapText="1"/>
    </xf>
    <xf numFmtId="3" fontId="6" fillId="0" borderId="0" xfId="5" applyNumberFormat="1" applyFont="1" applyBorder="1" applyProtection="1">
      <alignment wrapText="1"/>
    </xf>
    <xf numFmtId="3" fontId="12" fillId="6" borderId="0" xfId="5" applyNumberFormat="1" applyFont="1" applyFill="1" applyBorder="1" applyAlignment="1" applyProtection="1">
      <alignment horizontal="right" readingOrder="2"/>
    </xf>
    <xf numFmtId="3" fontId="5" fillId="0" borderId="0" xfId="5" applyNumberFormat="1" applyFont="1" applyFill="1" applyAlignment="1" applyProtection="1">
      <alignment horizontal="right"/>
    </xf>
    <xf numFmtId="3" fontId="13" fillId="0" borderId="0" xfId="5" applyNumberFormat="1" applyFont="1" applyFill="1" applyAlignment="1" applyProtection="1">
      <alignment horizontal="center"/>
    </xf>
    <xf numFmtId="0" fontId="15" fillId="8" borderId="2" xfId="6" applyFont="1" applyFill="1" applyBorder="1" applyAlignment="1" applyProtection="1">
      <alignment horizontal="center" vertical="center"/>
    </xf>
    <xf numFmtId="3" fontId="16" fillId="0" borderId="0" xfId="5" applyNumberFormat="1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 vertical="center"/>
    </xf>
    <xf numFmtId="3" fontId="7" fillId="0" borderId="0" xfId="5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horizontal="right" vertical="center"/>
    </xf>
    <xf numFmtId="3" fontId="9" fillId="0" borderId="0" xfId="5" applyNumberFormat="1" applyFont="1" applyFill="1" applyProtection="1">
      <alignment wrapText="1"/>
    </xf>
    <xf numFmtId="3" fontId="17" fillId="9" borderId="3" xfId="5" applyNumberFormat="1" applyFont="1" applyFill="1" applyBorder="1" applyAlignment="1" applyProtection="1">
      <alignment horizontal="right" readingOrder="2"/>
    </xf>
    <xf numFmtId="3" fontId="17" fillId="9" borderId="4" xfId="5" applyNumberFormat="1" applyFont="1" applyFill="1" applyBorder="1" applyAlignment="1" applyProtection="1">
      <alignment horizontal="right" readingOrder="2"/>
    </xf>
    <xf numFmtId="3" fontId="17" fillId="9" borderId="5" xfId="5" applyNumberFormat="1" applyFont="1" applyFill="1" applyBorder="1" applyAlignment="1" applyProtection="1">
      <alignment horizontal="right" readingOrder="2"/>
    </xf>
    <xf numFmtId="3" fontId="18" fillId="7" borderId="6" xfId="5" applyNumberFormat="1" applyFont="1" applyFill="1" applyBorder="1" applyAlignment="1" applyProtection="1">
      <alignment horizontal="center" vertical="center" wrapText="1"/>
    </xf>
    <xf numFmtId="3" fontId="17" fillId="7" borderId="6" xfId="5" applyNumberFormat="1" applyFont="1" applyFill="1" applyBorder="1" applyAlignment="1" applyProtection="1">
      <alignment horizontal="centerContinuous" wrapText="1"/>
    </xf>
    <xf numFmtId="3" fontId="17" fillId="7" borderId="7" xfId="5" applyNumberFormat="1" applyFont="1" applyFill="1" applyBorder="1" applyAlignment="1" applyProtection="1">
      <alignment horizontal="centerContinuous" wrapText="1"/>
    </xf>
    <xf numFmtId="3" fontId="19" fillId="2" borderId="8" xfId="2" applyNumberFormat="1" applyFont="1" applyBorder="1" applyAlignment="1" applyProtection="1">
      <alignment horizontal="center" wrapText="1"/>
    </xf>
    <xf numFmtId="3" fontId="19" fillId="2" borderId="9" xfId="2" applyNumberFormat="1" applyFont="1" applyBorder="1" applyAlignment="1" applyProtection="1">
      <alignment horizontal="center" wrapText="1"/>
    </xf>
    <xf numFmtId="3" fontId="19" fillId="2" borderId="10" xfId="2" applyNumberFormat="1" applyFont="1" applyBorder="1" applyAlignment="1" applyProtection="1">
      <alignment horizontal="center" wrapText="1"/>
    </xf>
    <xf numFmtId="3" fontId="17" fillId="9" borderId="11" xfId="5" applyNumberFormat="1" applyFont="1" applyFill="1" applyBorder="1" applyAlignment="1" applyProtection="1">
      <alignment horizontal="right" readingOrder="2"/>
    </xf>
    <xf numFmtId="3" fontId="17" fillId="9" borderId="0" xfId="5" applyNumberFormat="1" applyFont="1" applyFill="1" applyBorder="1" applyAlignment="1" applyProtection="1">
      <alignment horizontal="right" readingOrder="2"/>
    </xf>
    <xf numFmtId="3" fontId="17" fillId="9" borderId="12" xfId="5" applyNumberFormat="1" applyFont="1" applyFill="1" applyBorder="1" applyAlignment="1" applyProtection="1">
      <alignment horizontal="right" readingOrder="2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20" fillId="7" borderId="14" xfId="5" applyNumberFormat="1" applyFont="1" applyFill="1" applyBorder="1" applyAlignment="1" applyProtection="1">
      <alignment horizontal="center" vertical="center" wrapText="1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18" fillId="7" borderId="15" xfId="5" applyNumberFormat="1" applyFont="1" applyFill="1" applyBorder="1" applyAlignment="1" applyProtection="1">
      <alignment horizontal="center" vertical="center" wrapText="1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17" fillId="9" borderId="16" xfId="5" applyNumberFormat="1" applyFont="1" applyFill="1" applyBorder="1" applyAlignment="1" applyProtection="1">
      <alignment horizontal="right" readingOrder="2"/>
    </xf>
    <xf numFmtId="3" fontId="17" fillId="9" borderId="17" xfId="5" applyNumberFormat="1" applyFont="1" applyFill="1" applyBorder="1" applyAlignment="1" applyProtection="1">
      <alignment horizontal="right" readingOrder="2"/>
    </xf>
    <xf numFmtId="3" fontId="21" fillId="9" borderId="17" xfId="5" applyNumberFormat="1" applyFont="1" applyFill="1" applyBorder="1" applyAlignment="1" applyProtection="1">
      <alignment horizontal="right" readingOrder="2"/>
    </xf>
    <xf numFmtId="3" fontId="18" fillId="7" borderId="1" xfId="5" applyNumberFormat="1" applyFont="1" applyFill="1" applyBorder="1" applyAlignment="1" applyProtection="1">
      <alignment horizontal="center" vertical="center" wrapText="1"/>
    </xf>
    <xf numFmtId="3" fontId="18" fillId="7" borderId="1" xfId="5" quotePrefix="1" applyNumberFormat="1" applyFont="1" applyFill="1" applyBorder="1" applyAlignment="1" applyProtection="1">
      <alignment horizontal="center" vertical="center" wrapText="1"/>
    </xf>
    <xf numFmtId="3" fontId="18" fillId="7" borderId="18" xfId="5" applyNumberFormat="1" applyFont="1" applyFill="1" applyBorder="1" applyAlignment="1" applyProtection="1">
      <alignment horizontal="center" vertical="center" wrapText="1"/>
    </xf>
    <xf numFmtId="3" fontId="9" fillId="0" borderId="0" xfId="5" applyNumberFormat="1" applyFont="1" applyFill="1" applyAlignment="1" applyProtection="1">
      <alignment horizontal="center" wrapText="1"/>
    </xf>
    <xf numFmtId="3" fontId="6" fillId="0" borderId="0" xfId="5" applyNumberFormat="1" applyFont="1" applyAlignment="1" applyProtection="1">
      <alignment wrapText="1"/>
    </xf>
    <xf numFmtId="3" fontId="17" fillId="9" borderId="19" xfId="5" applyNumberFormat="1" applyFont="1" applyFill="1" applyBorder="1" applyAlignment="1" applyProtection="1">
      <alignment horizontal="right" readingOrder="2"/>
    </xf>
    <xf numFmtId="3" fontId="17" fillId="9" borderId="20" xfId="5" applyNumberFormat="1" applyFont="1" applyFill="1" applyBorder="1" applyAlignment="1" applyProtection="1">
      <alignment horizontal="right" readingOrder="2"/>
    </xf>
    <xf numFmtId="49" fontId="17" fillId="9" borderId="20" xfId="5" applyNumberFormat="1" applyFont="1" applyFill="1" applyBorder="1" applyAlignment="1" applyProtection="1">
      <alignment horizontal="right" readingOrder="2"/>
    </xf>
    <xf numFmtId="3" fontId="17" fillId="9" borderId="21" xfId="5" applyNumberFormat="1" applyFont="1" applyFill="1" applyBorder="1" applyAlignment="1" applyProtection="1">
      <alignment horizontal="right" readingOrder="2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5" xfId="5" applyNumberFormat="1" applyFont="1" applyFill="1" applyBorder="1" applyAlignment="1" applyProtection="1">
      <alignment horizontal="centerContinuous" vertical="center" wrapText="1"/>
    </xf>
    <xf numFmtId="3" fontId="17" fillId="9" borderId="22" xfId="5" applyNumberFormat="1" applyFont="1" applyFill="1" applyBorder="1" applyAlignment="1" applyProtection="1">
      <alignment horizontal="right" readingOrder="2"/>
    </xf>
    <xf numFmtId="3" fontId="23" fillId="9" borderId="23" xfId="5" applyNumberFormat="1" applyFont="1" applyFill="1" applyBorder="1" applyAlignment="1" applyProtection="1">
      <alignment horizontal="right" readingOrder="2"/>
    </xf>
    <xf numFmtId="49" fontId="23" fillId="9" borderId="23" xfId="5" applyNumberFormat="1" applyFont="1" applyFill="1" applyBorder="1" applyAlignment="1" applyProtection="1">
      <alignment horizontal="right" readingOrder="2"/>
    </xf>
    <xf numFmtId="3" fontId="4" fillId="7" borderId="24" xfId="5" applyNumberFormat="1" applyFont="1" applyFill="1" applyBorder="1" applyAlignment="1" applyProtection="1">
      <alignment wrapText="1"/>
    </xf>
    <xf numFmtId="3" fontId="4" fillId="7" borderId="6" xfId="5" applyNumberFormat="1" applyFont="1" applyFill="1" applyBorder="1" applyAlignment="1" applyProtection="1">
      <alignment wrapText="1"/>
    </xf>
    <xf numFmtId="3" fontId="4" fillId="7" borderId="7" xfId="5" applyNumberFormat="1" applyFont="1" applyFill="1" applyBorder="1" applyAlignment="1" applyProtection="1">
      <alignment wrapText="1"/>
    </xf>
    <xf numFmtId="3" fontId="24" fillId="0" borderId="0" xfId="5" applyNumberFormat="1" applyFont="1" applyFill="1" applyProtection="1">
      <alignment wrapText="1"/>
    </xf>
    <xf numFmtId="3" fontId="4" fillId="0" borderId="0" xfId="5" applyNumberFormat="1" applyFont="1">
      <alignment wrapText="1"/>
    </xf>
    <xf numFmtId="3" fontId="4" fillId="7" borderId="25" xfId="5" applyNumberFormat="1" applyFont="1" applyFill="1" applyBorder="1" applyAlignment="1" applyProtection="1">
      <alignment wrapText="1"/>
    </xf>
    <xf numFmtId="3" fontId="4" fillId="7" borderId="13" xfId="5" applyNumberFormat="1" applyFont="1" applyFill="1" applyBorder="1" applyAlignment="1" applyProtection="1">
      <alignment wrapText="1"/>
    </xf>
    <xf numFmtId="3" fontId="4" fillId="7" borderId="26" xfId="5" applyNumberFormat="1" applyFont="1" applyFill="1" applyBorder="1" applyAlignment="1" applyProtection="1">
      <alignment wrapText="1"/>
    </xf>
    <xf numFmtId="3" fontId="6" fillId="0" borderId="0" xfId="5" applyNumberFormat="1" applyFont="1">
      <alignment wrapText="1"/>
    </xf>
    <xf numFmtId="3" fontId="23" fillId="9" borderId="23" xfId="5" applyNumberFormat="1" applyFont="1" applyFill="1" applyBorder="1" applyAlignment="1" applyProtection="1">
      <alignment horizontal="right"/>
    </xf>
    <xf numFmtId="3" fontId="25" fillId="9" borderId="23" xfId="5" applyNumberFormat="1" applyFont="1" applyFill="1" applyBorder="1" applyAlignment="1" applyProtection="1">
      <alignment horizontal="right" readingOrder="2"/>
    </xf>
    <xf numFmtId="49" fontId="26" fillId="9" borderId="23" xfId="5" applyNumberFormat="1" applyFont="1" applyFill="1" applyBorder="1" applyAlignment="1" applyProtection="1">
      <alignment horizontal="right" readingOrder="2"/>
    </xf>
    <xf numFmtId="3" fontId="26" fillId="9" borderId="23" xfId="5" applyNumberFormat="1" applyFont="1" applyFill="1" applyBorder="1" applyAlignment="1" applyProtection="1">
      <alignment horizontal="right" readingOrder="2"/>
    </xf>
    <xf numFmtId="3" fontId="17" fillId="9" borderId="23" xfId="5" applyNumberFormat="1" applyFont="1" applyFill="1" applyBorder="1" applyAlignment="1" applyProtection="1">
      <alignment horizontal="right" readingOrder="2"/>
    </xf>
    <xf numFmtId="3" fontId="27" fillId="9" borderId="23" xfId="5" applyNumberFormat="1" applyFont="1" applyFill="1" applyBorder="1" applyAlignment="1" applyProtection="1">
      <alignment horizontal="right"/>
    </xf>
    <xf numFmtId="3" fontId="27" fillId="9" borderId="23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wrapText="1"/>
      <protection locked="0"/>
    </xf>
    <xf numFmtId="3" fontId="6" fillId="9" borderId="13" xfId="5" applyNumberFormat="1" applyFont="1" applyFill="1" applyBorder="1" applyProtection="1">
      <alignment wrapText="1"/>
      <protection locked="0"/>
    </xf>
    <xf numFmtId="3" fontId="6" fillId="9" borderId="26" xfId="5" applyNumberFormat="1" applyFont="1" applyFill="1" applyBorder="1" applyAlignment="1" applyProtection="1">
      <alignment wrapText="1"/>
      <protection locked="0"/>
    </xf>
    <xf numFmtId="3" fontId="1" fillId="3" borderId="13" xfId="3" applyNumberFormat="1" applyBorder="1" applyAlignment="1" applyProtection="1">
      <alignment wrapText="1"/>
      <protection locked="0"/>
    </xf>
    <xf numFmtId="3" fontId="6" fillId="9" borderId="13" xfId="5" applyNumberFormat="1" applyFont="1" applyFill="1" applyBorder="1" applyAlignment="1" applyProtection="1">
      <alignment wrapText="1"/>
    </xf>
    <xf numFmtId="3" fontId="6" fillId="9" borderId="26" xfId="5" applyNumberFormat="1" applyFont="1" applyFill="1" applyBorder="1" applyAlignment="1" applyProtection="1">
      <alignment wrapText="1"/>
    </xf>
    <xf numFmtId="3" fontId="1" fillId="3" borderId="13" xfId="3" applyNumberFormat="1" applyBorder="1" applyAlignment="1" applyProtection="1">
      <alignment wrapText="1"/>
    </xf>
    <xf numFmtId="3" fontId="17" fillId="0" borderId="22" xfId="5" applyNumberFormat="1" applyFont="1" applyFill="1" applyBorder="1" applyAlignment="1" applyProtection="1">
      <alignment horizontal="right" readingOrder="2"/>
    </xf>
    <xf numFmtId="49" fontId="27" fillId="0" borderId="23" xfId="5" applyNumberFormat="1" applyFont="1" applyFill="1" applyBorder="1" applyAlignment="1" applyProtection="1">
      <alignment horizontal="right" readingOrder="2"/>
    </xf>
    <xf numFmtId="49" fontId="27" fillId="0" borderId="27" xfId="5" applyNumberFormat="1" applyFont="1" applyFill="1" applyBorder="1" applyAlignment="1" applyProtection="1">
      <alignment horizontal="right" readingOrder="2"/>
    </xf>
    <xf numFmtId="3" fontId="27" fillId="0" borderId="25" xfId="5" applyNumberFormat="1" applyFont="1" applyFill="1" applyBorder="1" applyAlignment="1" applyProtection="1">
      <alignment vertical="top" readingOrder="2"/>
    </xf>
    <xf numFmtId="3" fontId="27" fillId="0" borderId="13" xfId="5" applyNumberFormat="1" applyFont="1" applyFill="1" applyBorder="1" applyAlignment="1" applyProtection="1">
      <alignment vertical="top" readingOrder="2"/>
    </xf>
    <xf numFmtId="3" fontId="27" fillId="0" borderId="26" xfId="5" applyNumberFormat="1" applyFont="1" applyFill="1" applyBorder="1" applyAlignment="1" applyProtection="1">
      <alignment vertical="top" readingOrder="2"/>
    </xf>
    <xf numFmtId="3" fontId="28" fillId="0" borderId="13" xfId="4" applyNumberFormat="1" applyFont="1" applyFill="1" applyBorder="1" applyAlignment="1" applyProtection="1">
      <alignment vertical="top" readingOrder="2"/>
    </xf>
    <xf numFmtId="3" fontId="4" fillId="0" borderId="0" xfId="5" applyNumberFormat="1" applyFont="1" applyFill="1">
      <alignment wrapText="1"/>
    </xf>
    <xf numFmtId="3" fontId="25" fillId="9" borderId="27" xfId="5" applyNumberFormat="1" applyFont="1" applyFill="1" applyBorder="1" applyAlignment="1" applyProtection="1">
      <alignment horizontal="right" readingOrder="2"/>
    </xf>
    <xf numFmtId="3" fontId="4" fillId="0" borderId="0" xfId="5" applyNumberFormat="1" applyFont="1" applyProtection="1">
      <alignment wrapText="1"/>
    </xf>
    <xf numFmtId="49" fontId="29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</xf>
    <xf numFmtId="3" fontId="4" fillId="9" borderId="26" xfId="5" applyNumberFormat="1" applyFont="1" applyFill="1" applyBorder="1" applyAlignment="1" applyProtection="1">
      <alignment wrapText="1"/>
    </xf>
    <xf numFmtId="49" fontId="17" fillId="9" borderId="23" xfId="5" applyNumberFormat="1" applyFont="1" applyFill="1" applyBorder="1" applyAlignment="1" applyProtection="1">
      <alignment horizontal="right" readingOrder="2"/>
    </xf>
    <xf numFmtId="3" fontId="4" fillId="9" borderId="23" xfId="5" applyNumberFormat="1" applyFont="1" applyFill="1" applyBorder="1" applyAlignment="1" applyProtection="1">
      <alignment horizontal="right" readingOrder="2"/>
    </xf>
    <xf numFmtId="49" fontId="27" fillId="9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 readingOrder="1"/>
    </xf>
    <xf numFmtId="3" fontId="6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  <protection locked="0"/>
    </xf>
    <xf numFmtId="3" fontId="4" fillId="9" borderId="26" xfId="5" applyNumberFormat="1" applyFont="1" applyFill="1" applyBorder="1" applyAlignment="1" applyProtection="1">
      <alignment wrapText="1"/>
      <protection locked="0"/>
    </xf>
    <xf numFmtId="3" fontId="6" fillId="0" borderId="0" xfId="5" applyNumberFormat="1" applyFont="1" applyFill="1" applyProtection="1">
      <alignment wrapText="1"/>
    </xf>
    <xf numFmtId="3" fontId="29" fillId="9" borderId="23" xfId="5" applyNumberFormat="1" applyFont="1" applyFill="1" applyBorder="1" applyAlignment="1" applyProtection="1">
      <alignment horizontal="right" readingOrder="2"/>
    </xf>
    <xf numFmtId="3" fontId="6" fillId="0" borderId="0" xfId="5" applyNumberFormat="1" applyFont="1" applyFill="1">
      <alignment wrapText="1"/>
    </xf>
    <xf numFmtId="3" fontId="31" fillId="9" borderId="23" xfId="5" applyNumberFormat="1" applyFont="1" applyFill="1" applyBorder="1" applyAlignment="1" applyProtection="1">
      <alignment horizontal="right"/>
    </xf>
    <xf numFmtId="49" fontId="32" fillId="9" borderId="23" xfId="5" applyNumberFormat="1" applyFont="1" applyFill="1" applyBorder="1" applyAlignment="1" applyProtection="1">
      <alignment horizontal="right" readingOrder="2"/>
    </xf>
    <xf numFmtId="3" fontId="6" fillId="7" borderId="25" xfId="5" applyNumberFormat="1" applyFont="1" applyFill="1" applyBorder="1" applyAlignment="1" applyProtection="1">
      <alignment wrapText="1"/>
    </xf>
    <xf numFmtId="49" fontId="6" fillId="9" borderId="23" xfId="5" applyNumberFormat="1" applyFont="1" applyFill="1" applyBorder="1" applyAlignment="1" applyProtection="1">
      <alignment horizontal="right" readingOrder="2"/>
    </xf>
    <xf numFmtId="3" fontId="33" fillId="9" borderId="23" xfId="5" applyNumberFormat="1" applyFont="1" applyFill="1" applyBorder="1" applyAlignment="1" applyProtection="1">
      <alignment horizontal="right" readingOrder="2"/>
    </xf>
    <xf numFmtId="3" fontId="23" fillId="0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/>
    </xf>
    <xf numFmtId="3" fontId="27" fillId="0" borderId="23" xfId="5" applyNumberFormat="1" applyFont="1" applyFill="1" applyBorder="1" applyAlignment="1" applyProtection="1">
      <alignment horizontal="right" readingOrder="2"/>
    </xf>
    <xf numFmtId="3" fontId="6" fillId="0" borderId="13" xfId="5" applyNumberFormat="1" applyFont="1" applyFill="1" applyBorder="1" applyAlignment="1" applyProtection="1">
      <alignment wrapText="1"/>
      <protection locked="0"/>
    </xf>
    <xf numFmtId="3" fontId="6" fillId="0" borderId="26" xfId="5" applyNumberFormat="1" applyFont="1" applyFill="1" applyBorder="1" applyAlignment="1" applyProtection="1">
      <alignment wrapText="1"/>
      <protection locked="0"/>
    </xf>
    <xf numFmtId="3" fontId="4" fillId="7" borderId="19" xfId="5" applyNumberFormat="1" applyFont="1" applyFill="1" applyBorder="1" applyAlignment="1" applyProtection="1">
      <alignment wrapText="1"/>
    </xf>
    <xf numFmtId="3" fontId="4" fillId="7" borderId="20" xfId="5" applyNumberFormat="1" applyFont="1" applyFill="1" applyBorder="1" applyAlignment="1" applyProtection="1">
      <alignment wrapText="1"/>
    </xf>
    <xf numFmtId="3" fontId="4" fillId="7" borderId="13" xfId="5" quotePrefix="1" applyNumberFormat="1" applyFont="1" applyFill="1" applyBorder="1" applyAlignment="1" applyProtection="1">
      <alignment wrapText="1"/>
    </xf>
    <xf numFmtId="3" fontId="4" fillId="7" borderId="26" xfId="5" quotePrefix="1" applyNumberFormat="1" applyFont="1" applyFill="1" applyBorder="1" applyAlignment="1" applyProtection="1">
      <alignment wrapText="1"/>
    </xf>
    <xf numFmtId="3" fontId="27" fillId="9" borderId="23" xfId="5" applyNumberFormat="1" applyFont="1" applyFill="1" applyBorder="1" applyAlignment="1" applyProtection="1">
      <alignment horizontal="right" readingOrder="1"/>
    </xf>
    <xf numFmtId="2" fontId="27" fillId="9" borderId="23" xfId="5" applyNumberFormat="1" applyFont="1" applyFill="1" applyBorder="1" applyAlignment="1" applyProtection="1">
      <alignment horizontal="right" readingOrder="2"/>
    </xf>
    <xf numFmtId="2" fontId="27" fillId="0" borderId="23" xfId="5" applyNumberFormat="1" applyFont="1" applyFill="1" applyBorder="1" applyAlignment="1" applyProtection="1">
      <alignment horizontal="right" readingOrder="2"/>
    </xf>
    <xf numFmtId="2" fontId="23" fillId="9" borderId="23" xfId="5" applyNumberFormat="1" applyFont="1" applyFill="1" applyBorder="1" applyAlignment="1" applyProtection="1">
      <alignment readingOrder="2"/>
    </xf>
    <xf numFmtId="2" fontId="17" fillId="9" borderId="23" xfId="5" applyNumberFormat="1" applyFont="1" applyFill="1" applyBorder="1" applyAlignment="1" applyProtection="1">
      <alignment horizontal="right" readingOrder="2"/>
    </xf>
    <xf numFmtId="3" fontId="34" fillId="9" borderId="23" xfId="5" applyNumberFormat="1" applyFont="1" applyFill="1" applyBorder="1" applyAlignment="1" applyProtection="1">
      <alignment horizontal="right" readingOrder="2"/>
    </xf>
    <xf numFmtId="3" fontId="35" fillId="9" borderId="23" xfId="5" applyNumberFormat="1" applyFont="1" applyFill="1" applyBorder="1" applyAlignment="1" applyProtection="1">
      <alignment horizontal="right" readingOrder="2"/>
    </xf>
    <xf numFmtId="2" fontId="18" fillId="9" borderId="23" xfId="5" applyNumberFormat="1" applyFont="1" applyFill="1" applyBorder="1" applyAlignment="1" applyProtection="1">
      <alignment horizontal="right" readingOrder="2"/>
    </xf>
    <xf numFmtId="3" fontId="35" fillId="0" borderId="23" xfId="5" applyNumberFormat="1" applyFont="1" applyFill="1" applyBorder="1" applyAlignment="1" applyProtection="1">
      <alignment horizontal="right" readingOrder="2"/>
    </xf>
    <xf numFmtId="3" fontId="6" fillId="0" borderId="23" xfId="5" applyNumberFormat="1" applyFont="1" applyFill="1" applyBorder="1" applyAlignment="1" applyProtection="1">
      <alignment horizontal="right" readingOrder="2"/>
    </xf>
    <xf numFmtId="3" fontId="6" fillId="0" borderId="25" xfId="5" applyNumberFormat="1" applyFont="1" applyFill="1" applyBorder="1" applyAlignment="1" applyProtection="1">
      <alignment wrapText="1"/>
      <protection locked="0"/>
    </xf>
    <xf numFmtId="2" fontId="36" fillId="9" borderId="23" xfId="5" applyNumberFormat="1" applyFont="1" applyFill="1" applyBorder="1" applyAlignment="1" applyProtection="1">
      <alignment horizontal="right" readingOrder="2"/>
    </xf>
    <xf numFmtId="49" fontId="35" fillId="0" borderId="2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 applyFill="1">
      <alignment wrapText="1"/>
    </xf>
    <xf numFmtId="3" fontId="4" fillId="7" borderId="13" xfId="5" applyNumberFormat="1" applyFont="1" applyFill="1" applyBorder="1" applyAlignment="1" applyProtection="1">
      <protection locked="0"/>
    </xf>
    <xf numFmtId="3" fontId="4" fillId="7" borderId="26" xfId="5" applyNumberFormat="1" applyFont="1" applyFill="1" applyBorder="1" applyAlignment="1" applyProtection="1">
      <protection locked="0"/>
    </xf>
    <xf numFmtId="3" fontId="17" fillId="9" borderId="28" xfId="5" applyNumberFormat="1" applyFont="1" applyFill="1" applyBorder="1" applyAlignment="1" applyProtection="1">
      <alignment horizontal="right" readingOrder="2"/>
    </xf>
    <xf numFmtId="3" fontId="27" fillId="9" borderId="29" xfId="5" applyNumberFormat="1" applyFont="1" applyFill="1" applyBorder="1" applyAlignment="1" applyProtection="1">
      <alignment horizontal="right" readingOrder="2"/>
    </xf>
    <xf numFmtId="49" fontId="27" fillId="9" borderId="29" xfId="5" applyNumberFormat="1" applyFont="1" applyFill="1" applyBorder="1" applyAlignment="1" applyProtection="1">
      <alignment horizontal="right" readingOrder="2"/>
    </xf>
    <xf numFmtId="2" fontId="27" fillId="9" borderId="29" xfId="5" applyNumberFormat="1" applyFont="1" applyFill="1" applyBorder="1" applyAlignment="1" applyProtection="1">
      <alignment horizontal="right" readingOrder="2"/>
    </xf>
    <xf numFmtId="3" fontId="27" fillId="9" borderId="30" xfId="5" applyNumberFormat="1" applyFont="1" applyFill="1" applyBorder="1" applyAlignment="1" applyProtection="1">
      <alignment horizontal="right" readingOrder="2"/>
    </xf>
    <xf numFmtId="3" fontId="27" fillId="9" borderId="31" xfId="5" applyNumberFormat="1" applyFont="1" applyFill="1" applyBorder="1" applyAlignment="1" applyProtection="1">
      <alignment vertical="top" readingOrder="2"/>
    </xf>
    <xf numFmtId="3" fontId="6" fillId="9" borderId="32" xfId="5" applyNumberFormat="1" applyFont="1" applyFill="1" applyBorder="1" applyAlignment="1" applyProtection="1">
      <alignment wrapText="1"/>
    </xf>
    <xf numFmtId="3" fontId="6" fillId="9" borderId="33" xfId="5" applyNumberFormat="1" applyFont="1" applyFill="1" applyBorder="1" applyAlignment="1" applyProtection="1">
      <alignment wrapText="1"/>
    </xf>
    <xf numFmtId="3" fontId="4" fillId="0" borderId="0" xfId="5" applyNumberFormat="1" applyFont="1" applyFill="1" applyAlignment="1" applyProtection="1">
      <alignment horizontal="right"/>
    </xf>
    <xf numFmtId="49" fontId="6" fillId="0" borderId="0" xfId="5" applyNumberFormat="1" applyFont="1" applyFill="1" applyAlignment="1" applyProtection="1">
      <alignment horizontal="right"/>
    </xf>
    <xf numFmtId="3" fontId="6" fillId="0" borderId="0" xfId="5" applyNumberFormat="1" applyFont="1" applyFill="1" applyAlignment="1" applyProtection="1">
      <alignment wrapText="1"/>
    </xf>
    <xf numFmtId="3" fontId="6" fillId="0" borderId="0" xfId="5" applyNumberFormat="1" applyFont="1" applyFill="1" applyAlignment="1">
      <alignment wrapText="1"/>
    </xf>
    <xf numFmtId="3" fontId="4" fillId="0" borderId="0" xfId="5" applyNumberFormat="1" applyFont="1" applyFill="1" applyBorder="1" applyAlignment="1" applyProtection="1">
      <alignment horizontal="right"/>
    </xf>
    <xf numFmtId="3" fontId="6" fillId="0" borderId="0" xfId="5" applyNumberFormat="1" applyFont="1" applyFill="1" applyAlignment="1" applyProtection="1">
      <alignment horizontal="right"/>
    </xf>
    <xf numFmtId="3" fontId="4" fillId="7" borderId="34" xfId="5" applyNumberFormat="1" applyFont="1" applyFill="1" applyBorder="1" applyAlignment="1" applyProtection="1">
      <alignment horizontal="right"/>
    </xf>
    <xf numFmtId="3" fontId="6" fillId="7" borderId="35" xfId="5" applyNumberFormat="1" applyFont="1" applyFill="1" applyBorder="1" applyAlignment="1" applyProtection="1">
      <alignment horizontal="right"/>
    </xf>
    <xf numFmtId="0" fontId="37" fillId="7" borderId="34" xfId="5" applyNumberFormat="1" applyFont="1" applyFill="1" applyBorder="1" applyAlignment="1" applyProtection="1">
      <alignment horizontal="right" readingOrder="2"/>
    </xf>
    <xf numFmtId="3" fontId="6" fillId="7" borderId="36" xfId="5" applyNumberFormat="1" applyFont="1" applyFill="1" applyBorder="1" applyAlignment="1" applyProtection="1">
      <alignment horizontal="right"/>
    </xf>
    <xf numFmtId="3" fontId="6" fillId="7" borderId="37" xfId="5" applyNumberFormat="1" applyFont="1" applyFill="1" applyBorder="1" applyAlignment="1" applyProtection="1">
      <alignment horizontal="right"/>
    </xf>
    <xf numFmtId="3" fontId="4" fillId="7" borderId="6" xfId="5" applyNumberFormat="1" applyFont="1" applyFill="1" applyBorder="1" applyAlignment="1" applyProtection="1">
      <alignment horizontal="right" wrapText="1"/>
    </xf>
    <xf numFmtId="3" fontId="24" fillId="0" borderId="0" xfId="5" applyNumberFormat="1" applyFont="1" applyFill="1" applyAlignment="1">
      <alignment wrapText="1"/>
    </xf>
    <xf numFmtId="3" fontId="4" fillId="0" borderId="0" xfId="5" applyNumberFormat="1" applyFont="1" applyAlignment="1">
      <alignment wrapText="1"/>
    </xf>
    <xf numFmtId="3" fontId="4" fillId="7" borderId="19" xfId="5" applyNumberFormat="1" applyFont="1" applyFill="1" applyBorder="1" applyAlignment="1" applyProtection="1">
      <alignment horizontal="right"/>
    </xf>
    <xf numFmtId="3" fontId="6" fillId="7" borderId="38" xfId="5" applyNumberFormat="1" applyFont="1" applyFill="1" applyBorder="1" applyAlignment="1" applyProtection="1">
      <alignment horizontal="right" readingOrder="2"/>
    </xf>
    <xf numFmtId="3" fontId="6" fillId="7" borderId="19" xfId="5" applyNumberFormat="1" applyFont="1" applyFill="1" applyBorder="1" applyAlignment="1" applyProtection="1">
      <alignment horizontal="right" readingOrder="2"/>
    </xf>
    <xf numFmtId="3" fontId="6" fillId="7" borderId="20" xfId="5" applyNumberFormat="1" applyFont="1" applyFill="1" applyBorder="1" applyAlignment="1" applyProtection="1">
      <alignment horizontal="right" readingOrder="2"/>
    </xf>
    <xf numFmtId="3" fontId="6" fillId="7" borderId="21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>
      <alignment wrapText="1"/>
    </xf>
    <xf numFmtId="3" fontId="4" fillId="7" borderId="39" xfId="5" applyNumberFormat="1" applyFont="1" applyFill="1" applyBorder="1" applyAlignment="1" applyProtection="1">
      <alignment horizontal="right"/>
    </xf>
    <xf numFmtId="49" fontId="6" fillId="7" borderId="40" xfId="5" applyNumberFormat="1" applyFont="1" applyFill="1" applyBorder="1" applyAlignment="1" applyProtection="1">
      <alignment horizontal="right"/>
    </xf>
    <xf numFmtId="49" fontId="6" fillId="7" borderId="39" xfId="5" applyNumberFormat="1" applyFont="1" applyFill="1" applyBorder="1" applyAlignment="1" applyProtection="1">
      <alignment horizontal="right"/>
    </xf>
    <xf numFmtId="49" fontId="6" fillId="7" borderId="41" xfId="5" applyNumberFormat="1" applyFont="1" applyFill="1" applyBorder="1" applyAlignment="1" applyProtection="1">
      <alignment horizontal="right"/>
    </xf>
    <xf numFmtId="49" fontId="6" fillId="7" borderId="42" xfId="5" applyNumberFormat="1" applyFont="1" applyFill="1" applyBorder="1" applyAlignment="1" applyProtection="1">
      <alignment horizontal="right"/>
    </xf>
    <xf numFmtId="3" fontId="6" fillId="10" borderId="32" xfId="5" applyNumberFormat="1" applyFont="1" applyFill="1" applyBorder="1" applyAlignment="1">
      <alignment wrapText="1"/>
    </xf>
    <xf numFmtId="3" fontId="6" fillId="7" borderId="6" xfId="5" applyNumberFormat="1" applyFont="1" applyFill="1" applyBorder="1" applyAlignment="1" applyProtection="1">
      <alignment horizontal="right"/>
    </xf>
    <xf numFmtId="164" fontId="6" fillId="9" borderId="13" xfId="1" applyNumberFormat="1" applyFont="1" applyFill="1" applyBorder="1" applyAlignment="1" applyProtection="1">
      <alignment horizontal="right" readingOrder="2"/>
    </xf>
    <xf numFmtId="164" fontId="6" fillId="9" borderId="13" xfId="5" applyNumberFormat="1" applyFont="1" applyFill="1" applyBorder="1" applyAlignment="1" applyProtection="1">
      <alignment horizontal="right" readingOrder="2"/>
    </xf>
    <xf numFmtId="164" fontId="6" fillId="9" borderId="32" xfId="1" applyNumberFormat="1" applyFont="1" applyFill="1" applyBorder="1" applyAlignment="1" applyProtection="1">
      <alignment wrapText="1"/>
    </xf>
    <xf numFmtId="164" fontId="6" fillId="10" borderId="32" xfId="1" applyNumberFormat="1" applyFont="1" applyFill="1" applyBorder="1" applyAlignment="1">
      <alignment wrapText="1"/>
    </xf>
    <xf numFmtId="3" fontId="4" fillId="0" borderId="0" xfId="5" applyNumberFormat="1" applyFont="1" applyBorder="1" applyAlignment="1" applyProtection="1">
      <alignment horizontal="right"/>
    </xf>
    <xf numFmtId="49" fontId="6" fillId="0" borderId="0" xfId="5" applyNumberFormat="1" applyFont="1" applyBorder="1" applyAlignment="1" applyProtection="1">
      <alignment horizontal="right"/>
    </xf>
    <xf numFmtId="3" fontId="6" fillId="0" borderId="0" xfId="5" applyNumberFormat="1" applyFont="1" applyAlignment="1">
      <alignment wrapText="1"/>
    </xf>
    <xf numFmtId="3" fontId="6" fillId="0" borderId="0" xfId="5" applyNumberFormat="1" applyFont="1" applyAlignment="1" applyProtection="1">
      <alignment horizontal="right" wrapText="1"/>
    </xf>
  </cellXfs>
  <cellStyles count="7">
    <cellStyle name="20% - הדגשה2" xfId="3" builtinId="34"/>
    <cellStyle name="20% - הדגשה5" xfId="4" builtinId="46"/>
    <cellStyle name="Normal" xfId="0" builtinId="0"/>
    <cellStyle name="Normal_11" xfId="5"/>
    <cellStyle name="Percent" xfId="1" builtinId="5"/>
    <cellStyle name="הדגשה1" xfId="2" builtinId="29"/>
    <cellStyle name="היפר-קישור" xfId="6" builtinId="8"/>
  </cellStyles>
  <dxfs count="2">
    <dxf>
      <font>
        <b/>
        <i val="0"/>
        <strike val="0"/>
      </font>
      <fill>
        <patternFill>
          <bgColor rgb="FFC0C0C0"/>
        </patternFill>
      </fill>
    </dxf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H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אוגוסט-2025</v>
          </cell>
        </row>
        <row r="4">
          <cell r="C4" t="str">
            <v>31.08.25</v>
          </cell>
        </row>
        <row r="64">
          <cell r="D64" t="str">
            <v>35010</v>
          </cell>
          <cell r="E64" t="str">
            <v>35011</v>
          </cell>
          <cell r="F64" t="str">
            <v>35012</v>
          </cell>
          <cell r="G64" t="str">
            <v>35013</v>
          </cell>
        </row>
        <row r="104">
          <cell r="G104" t="str">
            <v xml:space="preserve"> הסכומים באלפי ש"ח 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C10" t="str">
            <v>קרן ח'</v>
          </cell>
        </row>
        <row r="11">
          <cell r="C11" t="str">
            <v>קרן ט'</v>
          </cell>
        </row>
        <row r="12">
          <cell r="C12" t="str">
            <v>קרן י'</v>
          </cell>
        </row>
        <row r="13">
          <cell r="C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חברה לביטוח בע"מ - מניות</v>
          </cell>
        </row>
        <row r="32">
          <cell r="B32">
            <v>62</v>
          </cell>
          <cell r="C32" t="str">
            <v>הכשרה חברה לביטוח בע"מ- 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 מנוהל באמצעות אלטשולר שחם בע"מ - מניות</v>
          </cell>
        </row>
        <row r="36">
          <cell r="B36">
            <v>143</v>
          </cell>
          <cell r="C36" t="str">
            <v>הכשרה-בסט אינווסט-אלטשולר שחם-כללי</v>
          </cell>
        </row>
        <row r="37">
          <cell r="B37">
            <v>14406</v>
          </cell>
          <cell r="C37" t="str">
            <v>הכשרה חברה לביטוח בע"מ - עוקב מדדים גמיש</v>
          </cell>
        </row>
        <row r="38">
          <cell r="B38">
            <v>14318</v>
          </cell>
          <cell r="C38" t="str">
            <v>הכשרה חברה לביטוח בע"מ 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 מנוהל באמצעות מיטב ניהול תיקים בע"מ - מניות</v>
          </cell>
        </row>
        <row r="42">
          <cell r="B42">
            <v>9719</v>
          </cell>
          <cell r="C42" t="str">
            <v>הכשרה חברה לביטוח בע"מ - מנוהל באמצעות מיטב ניהול תיקים בע"מ - 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 מנוהל באמצעות ילין לפידות ניהול תיקי השקעות בע"מ - מניות</v>
          </cell>
        </row>
        <row r="45">
          <cell r="B45">
            <v>9302</v>
          </cell>
          <cell r="C45" t="str">
            <v>הכשרה חברה לביטוח בע"מ - ילין לפידות ניהול תיקי השקעות בע"מ - כללי</v>
          </cell>
        </row>
        <row r="46">
          <cell r="B46">
            <v>9629</v>
          </cell>
          <cell r="C46" t="str">
            <v>הכשרה חברה לביטוח בע"מ מסלול לבני  50 ומטה</v>
          </cell>
        </row>
        <row r="47">
          <cell r="B47">
            <v>9630</v>
          </cell>
          <cell r="C47" t="str">
            <v>הכשרה חברה לביטוח בע"מ מסלול לבני 50-60</v>
          </cell>
        </row>
        <row r="48">
          <cell r="B48">
            <v>9631</v>
          </cell>
          <cell r="C48" t="str">
            <v>הכשרה חברה לביטוח בע"מ לבני  60 ומעלה</v>
          </cell>
        </row>
        <row r="49">
          <cell r="B49">
            <v>9888</v>
          </cell>
          <cell r="C49" t="str">
            <v>הכשרה חברה לביטוח בע"מ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42"/>
  <sheetViews>
    <sheetView rightToLeft="1" tabSelected="1" workbookViewId="0">
      <selection activeCell="I3" sqref="I3"/>
    </sheetView>
  </sheetViews>
  <sheetFormatPr defaultColWidth="0" defaultRowHeight="0" zeroHeight="1" x14ac:dyDescent="0.25"/>
  <cols>
    <col min="1" max="1" width="4.125" style="174" customWidth="1"/>
    <col min="2" max="2" width="2" style="175" customWidth="1"/>
    <col min="3" max="3" width="1.875" style="175" customWidth="1"/>
    <col min="4" max="4" width="2.875" style="175" customWidth="1"/>
    <col min="5" max="6" width="2.5" style="175" customWidth="1"/>
    <col min="7" max="7" width="3.25" style="175" customWidth="1"/>
    <col min="8" max="8" width="2.5" style="175" customWidth="1"/>
    <col min="9" max="9" width="43.875" style="175" customWidth="1"/>
    <col min="10" max="10" width="12.875" style="177" customWidth="1"/>
    <col min="11" max="11" width="10.75" style="177" customWidth="1"/>
    <col min="12" max="12" width="9.125" style="177" customWidth="1"/>
    <col min="13" max="13" width="8.75" style="177" customWidth="1"/>
    <col min="14" max="14" width="12.25" style="177" customWidth="1"/>
    <col min="15" max="15" width="9.375" style="177" customWidth="1"/>
    <col min="16" max="16" width="9.125" style="177" customWidth="1"/>
    <col min="17" max="29" width="9.375" style="177" customWidth="1"/>
    <col min="30" max="34" width="10.875" style="177" bestFit="1" customWidth="1"/>
    <col min="35" max="42" width="10.875" style="177" customWidth="1"/>
    <col min="43" max="53" width="10.875" style="177" hidden="1" customWidth="1"/>
    <col min="54" max="54" width="12.375" style="177" hidden="1" customWidth="1"/>
    <col min="55" max="84" width="10.875" style="177" hidden="1" customWidth="1"/>
    <col min="85" max="89" width="10.875" style="177" bestFit="1" customWidth="1"/>
    <col min="90" max="90" width="2.875" style="162" customWidth="1"/>
    <col min="91" max="91" width="3.5" style="9" bestFit="1" customWidth="1"/>
    <col min="92" max="92" width="7.75" style="9" customWidth="1"/>
    <col min="93" max="93" width="2.375" style="9" bestFit="1" customWidth="1"/>
    <col min="94" max="96" width="7.75" customWidth="1"/>
    <col min="97" max="98" width="7.75" style="66" customWidth="1"/>
    <col min="99" max="99" width="0" style="66" hidden="1" customWidth="1"/>
    <col min="100" max="16384" width="7.75" style="66" hidden="1"/>
  </cols>
  <sheetData>
    <row r="1" spans="1:96" s="10" customFormat="1" ht="30.75" thickBot="1" x14ac:dyDescent="0.4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9">
        <f>(433-10)/8</f>
        <v>52.875</v>
      </c>
      <c r="CO1" s="9"/>
      <c r="CP1"/>
      <c r="CQ1"/>
      <c r="CR1"/>
    </row>
    <row r="2" spans="1:96" s="10" customFormat="1" ht="21.75" thickTop="1" thickBot="1" x14ac:dyDescent="0.4">
      <c r="A2" s="11"/>
      <c r="B2" s="12" t="s">
        <v>1</v>
      </c>
      <c r="C2" s="3"/>
      <c r="D2" s="3"/>
      <c r="E2" s="3"/>
      <c r="F2" s="3"/>
      <c r="G2" s="3"/>
      <c r="H2" s="3"/>
      <c r="I2" s="3"/>
      <c r="J2" s="13"/>
      <c r="K2" s="13"/>
      <c r="L2" s="14" t="str">
        <f>[1]הערות!C4</f>
        <v>31.08.25</v>
      </c>
      <c r="M2" s="13"/>
      <c r="N2" s="15" t="s">
        <v>2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6">
        <f t="shared" ref="AI2:AZ2" si="0">AJ2-1</f>
        <v>50</v>
      </c>
      <c r="AJ2" s="16">
        <f t="shared" si="0"/>
        <v>51</v>
      </c>
      <c r="AK2" s="16">
        <f t="shared" si="0"/>
        <v>52</v>
      </c>
      <c r="AL2" s="16">
        <f t="shared" si="0"/>
        <v>53</v>
      </c>
      <c r="AM2" s="16">
        <f t="shared" si="0"/>
        <v>54</v>
      </c>
      <c r="AN2" s="16">
        <f t="shared" si="0"/>
        <v>55</v>
      </c>
      <c r="AO2" s="16">
        <f t="shared" si="0"/>
        <v>56</v>
      </c>
      <c r="AP2" s="16">
        <f t="shared" si="0"/>
        <v>57</v>
      </c>
      <c r="AQ2" s="16">
        <f t="shared" si="0"/>
        <v>58</v>
      </c>
      <c r="AR2" s="16">
        <f t="shared" si="0"/>
        <v>59</v>
      </c>
      <c r="AS2" s="16">
        <f t="shared" si="0"/>
        <v>60</v>
      </c>
      <c r="AT2" s="16">
        <f t="shared" si="0"/>
        <v>61</v>
      </c>
      <c r="AU2" s="16">
        <f t="shared" si="0"/>
        <v>62</v>
      </c>
      <c r="AV2" s="16">
        <f t="shared" si="0"/>
        <v>63</v>
      </c>
      <c r="AW2" s="16">
        <f t="shared" si="0"/>
        <v>64</v>
      </c>
      <c r="AX2" s="16">
        <f t="shared" si="0"/>
        <v>65</v>
      </c>
      <c r="AY2" s="16">
        <f t="shared" si="0"/>
        <v>66</v>
      </c>
      <c r="AZ2" s="16">
        <f t="shared" si="0"/>
        <v>67</v>
      </c>
      <c r="BA2" s="16">
        <f>BB2-1</f>
        <v>68</v>
      </c>
      <c r="BB2" s="16">
        <v>69</v>
      </c>
      <c r="BC2" s="16">
        <f>BB2+1</f>
        <v>70</v>
      </c>
      <c r="BD2" s="16">
        <f t="shared" ref="BD2:CF3" si="1">BC2+1</f>
        <v>71</v>
      </c>
      <c r="BE2" s="16">
        <f t="shared" si="1"/>
        <v>72</v>
      </c>
      <c r="BF2" s="16">
        <f t="shared" si="1"/>
        <v>73</v>
      </c>
      <c r="BG2" s="16">
        <f t="shared" si="1"/>
        <v>74</v>
      </c>
      <c r="BH2" s="16">
        <f t="shared" si="1"/>
        <v>75</v>
      </c>
      <c r="BI2" s="16">
        <f t="shared" si="1"/>
        <v>76</v>
      </c>
      <c r="BJ2" s="16">
        <f t="shared" si="1"/>
        <v>77</v>
      </c>
      <c r="BK2" s="16">
        <f t="shared" si="1"/>
        <v>78</v>
      </c>
      <c r="BL2" s="16">
        <f t="shared" si="1"/>
        <v>79</v>
      </c>
      <c r="BM2" s="16">
        <f t="shared" si="1"/>
        <v>80</v>
      </c>
      <c r="BN2" s="16">
        <f t="shared" si="1"/>
        <v>81</v>
      </c>
      <c r="BO2" s="16">
        <f t="shared" si="1"/>
        <v>82</v>
      </c>
      <c r="BP2" s="16">
        <f t="shared" si="1"/>
        <v>83</v>
      </c>
      <c r="BQ2" s="16">
        <f t="shared" si="1"/>
        <v>84</v>
      </c>
      <c r="BR2" s="16">
        <f t="shared" si="1"/>
        <v>85</v>
      </c>
      <c r="BS2" s="16">
        <f t="shared" si="1"/>
        <v>86</v>
      </c>
      <c r="BT2" s="16">
        <f t="shared" si="1"/>
        <v>87</v>
      </c>
      <c r="BU2" s="16">
        <f t="shared" si="1"/>
        <v>88</v>
      </c>
      <c r="BV2" s="16">
        <f t="shared" si="1"/>
        <v>89</v>
      </c>
      <c r="BW2" s="16">
        <f t="shared" si="1"/>
        <v>90</v>
      </c>
      <c r="BX2" s="16">
        <f t="shared" si="1"/>
        <v>91</v>
      </c>
      <c r="BY2" s="16">
        <f t="shared" si="1"/>
        <v>92</v>
      </c>
      <c r="BZ2" s="16">
        <f t="shared" si="1"/>
        <v>93</v>
      </c>
      <c r="CA2" s="16">
        <f t="shared" si="1"/>
        <v>94</v>
      </c>
      <c r="CB2" s="16">
        <f t="shared" si="1"/>
        <v>95</v>
      </c>
      <c r="CC2" s="16">
        <f t="shared" si="1"/>
        <v>96</v>
      </c>
      <c r="CD2" s="16">
        <f t="shared" si="1"/>
        <v>97</v>
      </c>
      <c r="CE2" s="16">
        <f t="shared" si="1"/>
        <v>98</v>
      </c>
      <c r="CF2" s="16">
        <f t="shared" si="1"/>
        <v>99</v>
      </c>
      <c r="CG2" s="13"/>
      <c r="CH2" s="13"/>
      <c r="CI2" s="13"/>
      <c r="CJ2" s="13"/>
      <c r="CK2" s="13"/>
      <c r="CL2" s="8"/>
      <c r="CM2" s="9">
        <f>10+CM1</f>
        <v>78.428571428571431</v>
      </c>
      <c r="CN2" s="9">
        <f t="shared" ref="CN2:CN9" si="2">CO2*$CN$1+10</f>
        <v>62.875</v>
      </c>
      <c r="CO2" s="9">
        <v>1</v>
      </c>
      <c r="CP2"/>
      <c r="CQ2"/>
      <c r="CR2"/>
    </row>
    <row r="3" spans="1:96" s="10" customFormat="1" ht="18" thickTop="1" thickBot="1" x14ac:dyDescent="0.35">
      <c r="A3" s="11"/>
      <c r="B3" s="17" t="str">
        <f>CONCATENATE([1]הערות!$G$104)</f>
        <v xml:space="preserve"> הסכומים באלפי ש"ח </v>
      </c>
      <c r="C3" s="3"/>
      <c r="D3" s="3"/>
      <c r="E3" s="3"/>
      <c r="F3" s="3"/>
      <c r="G3" s="3"/>
      <c r="H3" s="3"/>
      <c r="I3" s="3"/>
      <c r="J3" s="18"/>
      <c r="K3" s="18" t="str">
        <f>CONCATENATE(I1)</f>
        <v/>
      </c>
      <c r="L3" s="18"/>
      <c r="M3" s="18"/>
      <c r="N3" s="18"/>
      <c r="O3" s="18">
        <v>1</v>
      </c>
      <c r="P3" s="18">
        <f>O3+1</f>
        <v>2</v>
      </c>
      <c r="Q3" s="18">
        <f t="shared" ref="Q3:CB3" si="3">P3+1</f>
        <v>3</v>
      </c>
      <c r="R3" s="18">
        <f t="shared" si="3"/>
        <v>4</v>
      </c>
      <c r="S3" s="18">
        <f t="shared" si="3"/>
        <v>5</v>
      </c>
      <c r="T3" s="18">
        <f t="shared" si="3"/>
        <v>6</v>
      </c>
      <c r="U3" s="18">
        <f t="shared" si="3"/>
        <v>7</v>
      </c>
      <c r="V3" s="18">
        <f t="shared" si="3"/>
        <v>8</v>
      </c>
      <c r="W3" s="18">
        <f t="shared" si="3"/>
        <v>9</v>
      </c>
      <c r="X3" s="18">
        <f t="shared" si="3"/>
        <v>10</v>
      </c>
      <c r="Y3" s="18">
        <f t="shared" si="3"/>
        <v>11</v>
      </c>
      <c r="Z3" s="18">
        <f t="shared" si="3"/>
        <v>12</v>
      </c>
      <c r="AA3" s="18">
        <f t="shared" si="3"/>
        <v>13</v>
      </c>
      <c r="AB3" s="18">
        <f t="shared" si="3"/>
        <v>14</v>
      </c>
      <c r="AC3" s="18">
        <f t="shared" si="3"/>
        <v>15</v>
      </c>
      <c r="AD3" s="18">
        <f t="shared" si="3"/>
        <v>16</v>
      </c>
      <c r="AE3" s="18">
        <f t="shared" si="3"/>
        <v>17</v>
      </c>
      <c r="AF3" s="18">
        <f t="shared" si="3"/>
        <v>18</v>
      </c>
      <c r="AG3" s="18">
        <f t="shared" si="3"/>
        <v>19</v>
      </c>
      <c r="AH3" s="18">
        <f t="shared" si="3"/>
        <v>20</v>
      </c>
      <c r="AI3" s="18">
        <f t="shared" si="3"/>
        <v>21</v>
      </c>
      <c r="AJ3" s="18">
        <f t="shared" si="3"/>
        <v>22</v>
      </c>
      <c r="AK3" s="18">
        <f t="shared" si="3"/>
        <v>23</v>
      </c>
      <c r="AL3" s="18">
        <f t="shared" si="3"/>
        <v>24</v>
      </c>
      <c r="AM3" s="18">
        <f t="shared" si="3"/>
        <v>25</v>
      </c>
      <c r="AN3" s="18">
        <f t="shared" si="3"/>
        <v>26</v>
      </c>
      <c r="AO3" s="18">
        <f t="shared" si="3"/>
        <v>27</v>
      </c>
      <c r="AP3" s="18">
        <f t="shared" si="3"/>
        <v>28</v>
      </c>
      <c r="AQ3" s="18">
        <f t="shared" si="3"/>
        <v>29</v>
      </c>
      <c r="AR3" s="18">
        <f t="shared" si="3"/>
        <v>30</v>
      </c>
      <c r="AS3" s="18">
        <f t="shared" si="3"/>
        <v>31</v>
      </c>
      <c r="AT3" s="18">
        <f t="shared" si="3"/>
        <v>32</v>
      </c>
      <c r="AU3" s="18">
        <f t="shared" si="3"/>
        <v>33</v>
      </c>
      <c r="AV3" s="18">
        <f t="shared" si="3"/>
        <v>34</v>
      </c>
      <c r="AW3" s="18">
        <f t="shared" si="3"/>
        <v>35</v>
      </c>
      <c r="AX3" s="18">
        <f t="shared" si="3"/>
        <v>36</v>
      </c>
      <c r="AY3" s="18">
        <f t="shared" si="3"/>
        <v>37</v>
      </c>
      <c r="AZ3" s="18">
        <f t="shared" si="3"/>
        <v>38</v>
      </c>
      <c r="BA3" s="18">
        <f t="shared" si="3"/>
        <v>39</v>
      </c>
      <c r="BB3" s="18">
        <f t="shared" si="3"/>
        <v>40</v>
      </c>
      <c r="BC3" s="18">
        <f t="shared" si="3"/>
        <v>41</v>
      </c>
      <c r="BD3" s="18">
        <f t="shared" si="3"/>
        <v>42</v>
      </c>
      <c r="BE3" s="18">
        <f t="shared" si="3"/>
        <v>43</v>
      </c>
      <c r="BF3" s="18">
        <f t="shared" si="3"/>
        <v>44</v>
      </c>
      <c r="BG3" s="18">
        <f t="shared" si="3"/>
        <v>45</v>
      </c>
      <c r="BH3" s="18">
        <f t="shared" si="3"/>
        <v>46</v>
      </c>
      <c r="BI3" s="18">
        <f t="shared" si="3"/>
        <v>47</v>
      </c>
      <c r="BJ3" s="18">
        <f t="shared" si="3"/>
        <v>48</v>
      </c>
      <c r="BK3" s="18">
        <f t="shared" si="3"/>
        <v>49</v>
      </c>
      <c r="BL3" s="18">
        <f t="shared" si="3"/>
        <v>50</v>
      </c>
      <c r="BM3" s="18">
        <f t="shared" si="3"/>
        <v>51</v>
      </c>
      <c r="BN3" s="18">
        <f t="shared" si="3"/>
        <v>52</v>
      </c>
      <c r="BO3" s="18">
        <f t="shared" si="3"/>
        <v>53</v>
      </c>
      <c r="BP3" s="18">
        <f t="shared" si="3"/>
        <v>54</v>
      </c>
      <c r="BQ3" s="18">
        <f t="shared" si="3"/>
        <v>55</v>
      </c>
      <c r="BR3" s="18">
        <f t="shared" si="3"/>
        <v>56</v>
      </c>
      <c r="BS3" s="18">
        <f t="shared" si="3"/>
        <v>57</v>
      </c>
      <c r="BT3" s="18">
        <f t="shared" si="3"/>
        <v>58</v>
      </c>
      <c r="BU3" s="18">
        <f t="shared" si="3"/>
        <v>59</v>
      </c>
      <c r="BV3" s="18">
        <f t="shared" si="3"/>
        <v>60</v>
      </c>
      <c r="BW3" s="18">
        <f t="shared" si="3"/>
        <v>61</v>
      </c>
      <c r="BX3" s="18">
        <f t="shared" si="3"/>
        <v>62</v>
      </c>
      <c r="BY3" s="18">
        <f t="shared" si="3"/>
        <v>63</v>
      </c>
      <c r="BZ3" s="18">
        <f t="shared" si="3"/>
        <v>64</v>
      </c>
      <c r="CA3" s="18">
        <f t="shared" si="3"/>
        <v>65</v>
      </c>
      <c r="CB3" s="18">
        <f t="shared" si="3"/>
        <v>66</v>
      </c>
      <c r="CC3" s="18">
        <f t="shared" si="1"/>
        <v>67</v>
      </c>
      <c r="CD3" s="18">
        <f t="shared" si="1"/>
        <v>68</v>
      </c>
      <c r="CE3" s="18">
        <f t="shared" si="1"/>
        <v>69</v>
      </c>
      <c r="CF3" s="18">
        <f t="shared" si="1"/>
        <v>70</v>
      </c>
      <c r="CG3" s="18"/>
      <c r="CH3" s="18"/>
      <c r="CI3" s="18"/>
      <c r="CJ3" s="18"/>
      <c r="CK3" s="18"/>
      <c r="CL3" s="8"/>
      <c r="CM3" s="9">
        <f t="shared" ref="CM3:CM8" si="4">CM2+$CM$1</f>
        <v>146.85714285714286</v>
      </c>
      <c r="CN3" s="9">
        <f t="shared" si="2"/>
        <v>115.75</v>
      </c>
      <c r="CO3" s="9">
        <v>2</v>
      </c>
      <c r="CP3"/>
      <c r="CQ3"/>
      <c r="CR3"/>
    </row>
    <row r="4" spans="1:96" s="10" customFormat="1" ht="18" hidden="1" thickBot="1" x14ac:dyDescent="0.35">
      <c r="A4" s="19"/>
      <c r="B4" s="20"/>
      <c r="C4" s="20"/>
      <c r="D4" s="20"/>
      <c r="E4" s="20"/>
      <c r="F4" s="20"/>
      <c r="G4" s="20"/>
      <c r="H4" s="20"/>
      <c r="I4" s="2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21"/>
      <c r="CM4" s="9">
        <f t="shared" si="4"/>
        <v>215.28571428571428</v>
      </c>
      <c r="CN4" s="9">
        <f t="shared" si="2"/>
        <v>168.625</v>
      </c>
      <c r="CO4" s="9">
        <v>3</v>
      </c>
      <c r="CP4"/>
      <c r="CQ4"/>
      <c r="CR4"/>
    </row>
    <row r="5" spans="1:96" s="10" customFormat="1" ht="18" hidden="1" thickBot="1" x14ac:dyDescent="0.35">
      <c r="A5" s="19"/>
      <c r="B5" s="20"/>
      <c r="C5" s="20"/>
      <c r="D5" s="20"/>
      <c r="E5" s="20"/>
      <c r="F5" s="20"/>
      <c r="G5" s="20"/>
      <c r="H5" s="20"/>
      <c r="I5" s="2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21"/>
      <c r="CM5" s="9">
        <f t="shared" si="4"/>
        <v>283.71428571428572</v>
      </c>
      <c r="CN5" s="9">
        <f t="shared" si="2"/>
        <v>168.625</v>
      </c>
      <c r="CO5" s="9">
        <v>3</v>
      </c>
      <c r="CP5"/>
      <c r="CQ5"/>
      <c r="CR5"/>
    </row>
    <row r="6" spans="1:96" s="10" customFormat="1" ht="17.25" x14ac:dyDescent="0.3">
      <c r="A6" s="22"/>
      <c r="B6" s="23"/>
      <c r="C6" s="23"/>
      <c r="D6" s="23"/>
      <c r="E6" s="23"/>
      <c r="F6" s="23"/>
      <c r="G6" s="23"/>
      <c r="H6" s="23"/>
      <c r="I6" s="24"/>
      <c r="J6" s="25" t="s">
        <v>3</v>
      </c>
      <c r="K6" s="26" t="s">
        <v>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7"/>
      <c r="CH6" s="28" t="s">
        <v>5</v>
      </c>
      <c r="CI6" s="29"/>
      <c r="CJ6" s="29"/>
      <c r="CK6" s="30"/>
      <c r="CL6" s="21"/>
      <c r="CM6" s="9">
        <f t="shared" si="4"/>
        <v>352.14285714285717</v>
      </c>
      <c r="CN6" s="9">
        <f t="shared" si="2"/>
        <v>221.5</v>
      </c>
      <c r="CO6" s="9">
        <v>4</v>
      </c>
      <c r="CP6"/>
      <c r="CQ6"/>
      <c r="CR6"/>
    </row>
    <row r="7" spans="1:96" s="10" customFormat="1" ht="17.25" x14ac:dyDescent="0.3">
      <c r="A7" s="31"/>
      <c r="B7" s="32"/>
      <c r="C7" s="32"/>
      <c r="D7" s="32"/>
      <c r="E7" s="32"/>
      <c r="F7" s="32"/>
      <c r="G7" s="32"/>
      <c r="H7" s="32"/>
      <c r="I7" s="33"/>
      <c r="J7" s="34"/>
      <c r="K7" s="35">
        <v>10</v>
      </c>
      <c r="L7" s="35">
        <v>11</v>
      </c>
      <c r="M7" s="35">
        <v>12</v>
      </c>
      <c r="N7" s="35">
        <v>13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7"/>
      <c r="CH7" s="38"/>
      <c r="CI7" s="38"/>
      <c r="CJ7" s="38"/>
      <c r="CK7" s="38"/>
      <c r="CL7" s="21"/>
      <c r="CM7" s="9">
        <f t="shared" si="4"/>
        <v>420.57142857142861</v>
      </c>
      <c r="CN7" s="9">
        <f t="shared" si="2"/>
        <v>274.375</v>
      </c>
      <c r="CO7" s="9">
        <v>5</v>
      </c>
      <c r="CP7"/>
      <c r="CQ7"/>
      <c r="CR7"/>
    </row>
    <row r="8" spans="1:96" s="46" customFormat="1" ht="207" x14ac:dyDescent="0.3">
      <c r="A8" s="39"/>
      <c r="B8" s="40"/>
      <c r="C8" s="40"/>
      <c r="D8" s="40"/>
      <c r="E8" s="40"/>
      <c r="F8" s="40"/>
      <c r="G8" s="40"/>
      <c r="H8" s="40"/>
      <c r="I8" s="41" t="s">
        <v>2</v>
      </c>
      <c r="J8" s="34"/>
      <c r="K8" s="42" t="str">
        <f>'[1]נספחים ב וג'!$C$10</f>
        <v>קרן ח'</v>
      </c>
      <c r="L8" s="42" t="str">
        <f>'[1]נספחים ב וג'!$C$11</f>
        <v>קרן ט'</v>
      </c>
      <c r="M8" s="42" t="str">
        <f>'[1]נספחים ב וג'!$C$12</f>
        <v>קרן י'</v>
      </c>
      <c r="N8" s="42" t="str">
        <f>'[1]נספחים ב וג'!$C$13</f>
        <v>קרן י' פוליסות שהונפקו לאחר 1.1.04</v>
      </c>
      <c r="O8" s="42" t="str">
        <f>'[1]נספחים ב וג'!$C$30</f>
        <v>הכשרה חברה לביטוח בע"מ - אג"ח ממשלות</v>
      </c>
      <c r="P8" s="42" t="str">
        <f>'[1]נספחים ב וג'!$C$31</f>
        <v>הכשרה חברה לביטוח בע"מ - מניות</v>
      </c>
      <c r="Q8" s="42" t="str">
        <f>'[1]נספחים ב וג'!$C$32</f>
        <v>הכשרה חברה לביטוח בע"מ- כללי</v>
      </c>
      <c r="R8" s="42" t="str">
        <f>'[1]נספחים ב וג'!$C$33</f>
        <v>הכשרה חברה לביטוח בע"מ - כספי (שקלי)</v>
      </c>
      <c r="S8" s="42" t="str">
        <f>'[1]נספחים ב וג'!$C$34</f>
        <v>הכשרה חברה לביטוח בע"מ - מנוהל באמצעות אלטשולר שחם בע"מ - אג"ח ממשלות</v>
      </c>
      <c r="T8" s="42" t="str">
        <f>'[1]נספחים ב וג'!$C$35</f>
        <v>הכשרה - מנוהל באמצעות אלטשולר שחם בע"מ - מניות</v>
      </c>
      <c r="U8" s="42" t="str">
        <f>'[1]נספחים ב וג'!$C$36</f>
        <v>הכשרה-בסט אינווסט-אלטשולר שחם-כללי</v>
      </c>
      <c r="V8" s="42" t="str">
        <f>'[1]נספחים ב וג'!$C$37</f>
        <v>הכשרה חברה לביטוח בע"מ - עוקב מדדים גמיש</v>
      </c>
      <c r="W8" s="42" t="str">
        <f>'[1]נספחים ב וג'!$C$38</f>
        <v>הכשרה חברה לביטוח בע"מ - משולב סחיר</v>
      </c>
      <c r="X8" s="42" t="str">
        <f>'[1]נספחים ב וג'!$C$39</f>
        <v>הכשרה חברה לביטוח בע"מ - אשראי ואג"ח</v>
      </c>
      <c r="Y8" s="42" t="str">
        <f>'[1]נספחים ב וג'!$C$40</f>
        <v>הכשרה - מנוהל באמצעות מיטב ניהול תיקים בע"מ - אג"ח ממשלות</v>
      </c>
      <c r="Z8" s="42" t="str">
        <f>'[1]נספחים ב וג'!$C$41</f>
        <v>הכשרה מנוהל באמצעות מיטב ניהול תיקים בע"מ - מניות</v>
      </c>
      <c r="AA8" s="42" t="str">
        <f>'[1]נספחים ב וג'!$C$42</f>
        <v>הכשרה חברה לביטוח בע"מ - מנוהל באמצעות מיטב ניהול תיקים בע"מ - כללי</v>
      </c>
      <c r="AB8" s="42" t="str">
        <f>'[1]נספחים ב וג'!$C$43</f>
        <v>הכשרה - מנוהל באמצעות ילין לפידות ניהול תיקי השקעות בע"מ - אג"ח ממשלות</v>
      </c>
      <c r="AC8" s="42" t="str">
        <f>'[1]נספחים ב וג'!$C$44</f>
        <v>הכשרה - מנוהל באמצעות ילין לפידות ניהול תיקי השקעות בע"מ - מניות</v>
      </c>
      <c r="AD8" s="42" t="str">
        <f>'[1]נספחים ב וג'!$C$45</f>
        <v>הכשרה חברה לביטוח בע"מ - ילין לפידות ניהול תיקי השקעות בע"מ - כללי</v>
      </c>
      <c r="AE8" s="42" t="str">
        <f>'[1]נספחים ב וג'!$C$46</f>
        <v>הכשרה חברה לביטוח בע"מ מסלול לבני  50 ומטה</v>
      </c>
      <c r="AF8" s="42" t="str">
        <f>'[1]נספחים ב וג'!$C$47</f>
        <v>הכשרה חברה לביטוח בע"מ מסלול לבני 50-60</v>
      </c>
      <c r="AG8" s="42" t="str">
        <f>'[1]נספחים ב וג'!$C$48</f>
        <v>הכשרה חברה לביטוח בע"מ לבני  60 ומעלה</v>
      </c>
      <c r="AH8" s="42" t="str">
        <f>'[1]נספחים ב וג'!$C$49</f>
        <v>הכשרה חברה לביטוח בע"מ מסלול בסיסי למקבלי קצבה</v>
      </c>
      <c r="AI8" s="43" t="e">
        <f t="shared" ref="AI8:BA8" ca="1" si="5">INDIRECT(CONCATENATE($BB$1,"C$",AI$2))</f>
        <v>#REF!</v>
      </c>
      <c r="AJ8" s="43" t="e">
        <f t="shared" ca="1" si="5"/>
        <v>#REF!</v>
      </c>
      <c r="AK8" s="43" t="e">
        <f t="shared" ca="1" si="5"/>
        <v>#REF!</v>
      </c>
      <c r="AL8" s="43" t="e">
        <f t="shared" ca="1" si="5"/>
        <v>#REF!</v>
      </c>
      <c r="AM8" s="43" t="e">
        <f t="shared" ca="1" si="5"/>
        <v>#REF!</v>
      </c>
      <c r="AN8" s="43" t="e">
        <f t="shared" ca="1" si="5"/>
        <v>#REF!</v>
      </c>
      <c r="AO8" s="43" t="e">
        <f t="shared" ca="1" si="5"/>
        <v>#REF!</v>
      </c>
      <c r="AP8" s="43" t="e">
        <f t="shared" ca="1" si="5"/>
        <v>#REF!</v>
      </c>
      <c r="AQ8" s="43" t="e">
        <f t="shared" ca="1" si="5"/>
        <v>#REF!</v>
      </c>
      <c r="AR8" s="43" t="e">
        <f t="shared" ca="1" si="5"/>
        <v>#REF!</v>
      </c>
      <c r="AS8" s="43" t="e">
        <f t="shared" ca="1" si="5"/>
        <v>#REF!</v>
      </c>
      <c r="AT8" s="43" t="e">
        <f t="shared" ca="1" si="5"/>
        <v>#REF!</v>
      </c>
      <c r="AU8" s="43" t="e">
        <f t="shared" ca="1" si="5"/>
        <v>#REF!</v>
      </c>
      <c r="AV8" s="43" t="e">
        <f t="shared" ca="1" si="5"/>
        <v>#REF!</v>
      </c>
      <c r="AW8" s="43" t="e">
        <f t="shared" ca="1" si="5"/>
        <v>#REF!</v>
      </c>
      <c r="AX8" s="43" t="e">
        <f t="shared" ca="1" si="5"/>
        <v>#REF!</v>
      </c>
      <c r="AY8" s="43" t="e">
        <f t="shared" ca="1" si="5"/>
        <v>#REF!</v>
      </c>
      <c r="AZ8" s="43" t="e">
        <f t="shared" ca="1" si="5"/>
        <v>#REF!</v>
      </c>
      <c r="BA8" s="43" t="e">
        <f t="shared" ca="1" si="5"/>
        <v>#REF!</v>
      </c>
      <c r="BB8" s="43" t="e">
        <f ca="1">INDIRECT(CONCATENATE($BB$1,"C$",BB$2))</f>
        <v>#REF!</v>
      </c>
      <c r="BC8" s="43" t="e">
        <f t="shared" ref="BC8:CF8" ca="1" si="6">INDIRECT(CONCATENATE($BB$1,"C$",BC$2))</f>
        <v>#REF!</v>
      </c>
      <c r="BD8" s="43" t="e">
        <f t="shared" ca="1" si="6"/>
        <v>#REF!</v>
      </c>
      <c r="BE8" s="43" t="e">
        <f t="shared" ca="1" si="6"/>
        <v>#REF!</v>
      </c>
      <c r="BF8" s="43" t="e">
        <f t="shared" ca="1" si="6"/>
        <v>#REF!</v>
      </c>
      <c r="BG8" s="43" t="e">
        <f t="shared" ca="1" si="6"/>
        <v>#REF!</v>
      </c>
      <c r="BH8" s="43" t="e">
        <f t="shared" ca="1" si="6"/>
        <v>#REF!</v>
      </c>
      <c r="BI8" s="43" t="e">
        <f t="shared" ca="1" si="6"/>
        <v>#REF!</v>
      </c>
      <c r="BJ8" s="43" t="e">
        <f t="shared" ca="1" si="6"/>
        <v>#REF!</v>
      </c>
      <c r="BK8" s="43" t="e">
        <f t="shared" ca="1" si="6"/>
        <v>#REF!</v>
      </c>
      <c r="BL8" s="43" t="e">
        <f t="shared" ca="1" si="6"/>
        <v>#REF!</v>
      </c>
      <c r="BM8" s="43" t="e">
        <f t="shared" ca="1" si="6"/>
        <v>#REF!</v>
      </c>
      <c r="BN8" s="43" t="e">
        <f t="shared" ca="1" si="6"/>
        <v>#REF!</v>
      </c>
      <c r="BO8" s="43" t="e">
        <f t="shared" ca="1" si="6"/>
        <v>#REF!</v>
      </c>
      <c r="BP8" s="43" t="e">
        <f t="shared" ca="1" si="6"/>
        <v>#REF!</v>
      </c>
      <c r="BQ8" s="43" t="e">
        <f t="shared" ca="1" si="6"/>
        <v>#REF!</v>
      </c>
      <c r="BR8" s="43" t="e">
        <f t="shared" ca="1" si="6"/>
        <v>#REF!</v>
      </c>
      <c r="BS8" s="43" t="e">
        <f t="shared" ca="1" si="6"/>
        <v>#REF!</v>
      </c>
      <c r="BT8" s="43" t="e">
        <f t="shared" ca="1" si="6"/>
        <v>#REF!</v>
      </c>
      <c r="BU8" s="43" t="e">
        <f t="shared" ca="1" si="6"/>
        <v>#REF!</v>
      </c>
      <c r="BV8" s="43" t="e">
        <f t="shared" ca="1" si="6"/>
        <v>#REF!</v>
      </c>
      <c r="BW8" s="43" t="e">
        <f t="shared" ca="1" si="6"/>
        <v>#REF!</v>
      </c>
      <c r="BX8" s="43" t="e">
        <f t="shared" ca="1" si="6"/>
        <v>#REF!</v>
      </c>
      <c r="BY8" s="43" t="e">
        <f t="shared" ca="1" si="6"/>
        <v>#REF!</v>
      </c>
      <c r="BZ8" s="43" t="e">
        <f t="shared" ca="1" si="6"/>
        <v>#REF!</v>
      </c>
      <c r="CA8" s="43" t="e">
        <f t="shared" ca="1" si="6"/>
        <v>#REF!</v>
      </c>
      <c r="CB8" s="43" t="e">
        <f t="shared" ca="1" si="6"/>
        <v>#REF!</v>
      </c>
      <c r="CC8" s="43" t="e">
        <f t="shared" ca="1" si="6"/>
        <v>#REF!</v>
      </c>
      <c r="CD8" s="43" t="e">
        <f t="shared" ca="1" si="6"/>
        <v>#REF!</v>
      </c>
      <c r="CE8" s="43" t="e">
        <f t="shared" ca="1" si="6"/>
        <v>#REF!</v>
      </c>
      <c r="CF8" s="43" t="e">
        <f t="shared" ca="1" si="6"/>
        <v>#REF!</v>
      </c>
      <c r="CG8" s="44" t="s">
        <v>6</v>
      </c>
      <c r="CH8" s="38" t="s">
        <v>7</v>
      </c>
      <c r="CI8" s="38" t="s">
        <v>8</v>
      </c>
      <c r="CJ8" s="38" t="s">
        <v>9</v>
      </c>
      <c r="CK8" s="38" t="s">
        <v>10</v>
      </c>
      <c r="CL8" s="45"/>
      <c r="CM8" s="9">
        <f t="shared" si="4"/>
        <v>489.00000000000006</v>
      </c>
      <c r="CN8" s="9">
        <f t="shared" si="2"/>
        <v>327.25</v>
      </c>
      <c r="CO8" s="9">
        <v>6</v>
      </c>
      <c r="CP8"/>
      <c r="CQ8"/>
      <c r="CR8"/>
    </row>
    <row r="9" spans="1:96" s="46" customFormat="1" ht="17.25" x14ac:dyDescent="0.3">
      <c r="A9" s="47" t="s">
        <v>11</v>
      </c>
      <c r="B9" s="48"/>
      <c r="C9" s="48"/>
      <c r="D9" s="48"/>
      <c r="E9" s="48"/>
      <c r="F9" s="49"/>
      <c r="G9" s="48"/>
      <c r="H9" s="48"/>
      <c r="I9" s="50"/>
      <c r="J9" s="51"/>
      <c r="K9" s="52" t="str">
        <f>[1]הערות!$D$64</f>
        <v>35010</v>
      </c>
      <c r="L9" s="52" t="str">
        <f>[1]הערות!$E$64</f>
        <v>35011</v>
      </c>
      <c r="M9" s="52" t="str">
        <f>[1]הערות!$F$64</f>
        <v>35012</v>
      </c>
      <c r="N9" s="52" t="str">
        <f>[1]הערות!$G$64</f>
        <v>35013</v>
      </c>
      <c r="O9" s="53">
        <f>'[1]נספחים ב וג'!$B$30</f>
        <v>57</v>
      </c>
      <c r="P9" s="53">
        <f>'[1]נספחים ב וג'!$B$31</f>
        <v>58</v>
      </c>
      <c r="Q9" s="53">
        <f>'[1]נספחים ב וג'!$B$32</f>
        <v>62</v>
      </c>
      <c r="R9" s="53">
        <f>'[1]נספחים ב וג'!$B$33</f>
        <v>8530</v>
      </c>
      <c r="S9" s="53">
        <f>'[1]נספחים ב וג'!$B$34</f>
        <v>141</v>
      </c>
      <c r="T9" s="53">
        <f>'[1]נספחים ב וג'!$B$35</f>
        <v>142</v>
      </c>
      <c r="U9" s="53">
        <f>'[1]נספחים ב וג'!$B$36</f>
        <v>143</v>
      </c>
      <c r="V9" s="53">
        <f>'[1]נספחים ב וג'!$B$37</f>
        <v>14406</v>
      </c>
      <c r="W9" s="53">
        <f>'[1]נספחים ב וג'!$B$38</f>
        <v>14318</v>
      </c>
      <c r="X9" s="53">
        <f>'[1]נספחים ב וג'!$B$39</f>
        <v>14425</v>
      </c>
      <c r="Y9" s="53">
        <f>'[1]נספחים ב וג'!$B$40</f>
        <v>9721</v>
      </c>
      <c r="Z9" s="53">
        <f>'[1]נספחים ב וג'!$B$41</f>
        <v>9720</v>
      </c>
      <c r="AA9" s="53">
        <f>'[1]נספחים ב וג'!$B$42</f>
        <v>9719</v>
      </c>
      <c r="AB9" s="53">
        <f>'[1]נספחים ב וג'!$B$43</f>
        <v>9300</v>
      </c>
      <c r="AC9" s="53">
        <f>'[1]נספחים ב וג'!$B$44</f>
        <v>9301</v>
      </c>
      <c r="AD9" s="53">
        <f>'[1]נספחים ב וג'!$B$45</f>
        <v>9302</v>
      </c>
      <c r="AE9" s="53">
        <f>'[1]נספחים ב וג'!$B$46</f>
        <v>9629</v>
      </c>
      <c r="AF9" s="53">
        <f>'[1]נספחים ב וג'!$B$47</f>
        <v>9630</v>
      </c>
      <c r="AG9" s="53">
        <f>'[1]נספחים ב וג'!$B$48</f>
        <v>9631</v>
      </c>
      <c r="AH9" s="53">
        <f>'[1]נספחים ב וג'!$B$49</f>
        <v>9888</v>
      </c>
      <c r="AI9" s="53" t="e">
        <f t="shared" ref="AI9:BA9" ca="1" si="7">INDIRECT(CONCATENATE($BB$1,"b$",AI$2))</f>
        <v>#REF!</v>
      </c>
      <c r="AJ9" s="53" t="e">
        <f t="shared" ca="1" si="7"/>
        <v>#REF!</v>
      </c>
      <c r="AK9" s="53" t="e">
        <f t="shared" ca="1" si="7"/>
        <v>#REF!</v>
      </c>
      <c r="AL9" s="53" t="e">
        <f t="shared" ca="1" si="7"/>
        <v>#REF!</v>
      </c>
      <c r="AM9" s="53" t="e">
        <f t="shared" ca="1" si="7"/>
        <v>#REF!</v>
      </c>
      <c r="AN9" s="53" t="e">
        <f t="shared" ca="1" si="7"/>
        <v>#REF!</v>
      </c>
      <c r="AO9" s="53" t="e">
        <f t="shared" ca="1" si="7"/>
        <v>#REF!</v>
      </c>
      <c r="AP9" s="53" t="e">
        <f t="shared" ca="1" si="7"/>
        <v>#REF!</v>
      </c>
      <c r="AQ9" s="43" t="e">
        <f t="shared" ca="1" si="7"/>
        <v>#REF!</v>
      </c>
      <c r="AR9" s="43" t="e">
        <f t="shared" ca="1" si="7"/>
        <v>#REF!</v>
      </c>
      <c r="AS9" s="43" t="e">
        <f t="shared" ca="1" si="7"/>
        <v>#REF!</v>
      </c>
      <c r="AT9" s="43" t="e">
        <f t="shared" ca="1" si="7"/>
        <v>#REF!</v>
      </c>
      <c r="AU9" s="43" t="e">
        <f t="shared" ca="1" si="7"/>
        <v>#REF!</v>
      </c>
      <c r="AV9" s="43" t="e">
        <f t="shared" ca="1" si="7"/>
        <v>#REF!</v>
      </c>
      <c r="AW9" s="43" t="e">
        <f t="shared" ca="1" si="7"/>
        <v>#REF!</v>
      </c>
      <c r="AX9" s="43" t="e">
        <f t="shared" ca="1" si="7"/>
        <v>#REF!</v>
      </c>
      <c r="AY9" s="43" t="e">
        <f t="shared" ca="1" si="7"/>
        <v>#REF!</v>
      </c>
      <c r="AZ9" s="43" t="e">
        <f t="shared" ca="1" si="7"/>
        <v>#REF!</v>
      </c>
      <c r="BA9" s="43" t="e">
        <f t="shared" ca="1" si="7"/>
        <v>#REF!</v>
      </c>
      <c r="BB9" s="43" t="e">
        <f ca="1">INDIRECT(CONCATENATE($BB$1,"b$",BB$2))</f>
        <v>#REF!</v>
      </c>
      <c r="BC9" s="43" t="e">
        <f t="shared" ref="BC9:CF9" ca="1" si="8">INDIRECT(CONCATENATE($BB$1,"b$",BC$2))</f>
        <v>#REF!</v>
      </c>
      <c r="BD9" s="43" t="e">
        <f t="shared" ca="1" si="8"/>
        <v>#REF!</v>
      </c>
      <c r="BE9" s="43" t="e">
        <f t="shared" ca="1" si="8"/>
        <v>#REF!</v>
      </c>
      <c r="BF9" s="43" t="e">
        <f t="shared" ca="1" si="8"/>
        <v>#REF!</v>
      </c>
      <c r="BG9" s="43" t="e">
        <f t="shared" ca="1" si="8"/>
        <v>#REF!</v>
      </c>
      <c r="BH9" s="43" t="e">
        <f t="shared" ca="1" si="8"/>
        <v>#REF!</v>
      </c>
      <c r="BI9" s="43" t="e">
        <f t="shared" ca="1" si="8"/>
        <v>#REF!</v>
      </c>
      <c r="BJ9" s="43" t="e">
        <f t="shared" ca="1" si="8"/>
        <v>#REF!</v>
      </c>
      <c r="BK9" s="43" t="e">
        <f t="shared" ca="1" si="8"/>
        <v>#REF!</v>
      </c>
      <c r="BL9" s="43" t="e">
        <f t="shared" ca="1" si="8"/>
        <v>#REF!</v>
      </c>
      <c r="BM9" s="43" t="e">
        <f t="shared" ca="1" si="8"/>
        <v>#REF!</v>
      </c>
      <c r="BN9" s="43" t="e">
        <f t="shared" ca="1" si="8"/>
        <v>#REF!</v>
      </c>
      <c r="BO9" s="43" t="e">
        <f t="shared" ca="1" si="8"/>
        <v>#REF!</v>
      </c>
      <c r="BP9" s="43" t="e">
        <f t="shared" ca="1" si="8"/>
        <v>#REF!</v>
      </c>
      <c r="BQ9" s="43" t="e">
        <f t="shared" ca="1" si="8"/>
        <v>#REF!</v>
      </c>
      <c r="BR9" s="43" t="e">
        <f t="shared" ca="1" si="8"/>
        <v>#REF!</v>
      </c>
      <c r="BS9" s="43" t="e">
        <f t="shared" ca="1" si="8"/>
        <v>#REF!</v>
      </c>
      <c r="BT9" s="43" t="e">
        <f t="shared" ca="1" si="8"/>
        <v>#REF!</v>
      </c>
      <c r="BU9" s="43" t="e">
        <f t="shared" ca="1" si="8"/>
        <v>#REF!</v>
      </c>
      <c r="BV9" s="43" t="e">
        <f t="shared" ca="1" si="8"/>
        <v>#REF!</v>
      </c>
      <c r="BW9" s="43" t="e">
        <f t="shared" ca="1" si="8"/>
        <v>#REF!</v>
      </c>
      <c r="BX9" s="43" t="e">
        <f t="shared" ca="1" si="8"/>
        <v>#REF!</v>
      </c>
      <c r="BY9" s="43" t="e">
        <f t="shared" ca="1" si="8"/>
        <v>#REF!</v>
      </c>
      <c r="BZ9" s="43" t="e">
        <f t="shared" ca="1" si="8"/>
        <v>#REF!</v>
      </c>
      <c r="CA9" s="43" t="e">
        <f t="shared" ca="1" si="8"/>
        <v>#REF!</v>
      </c>
      <c r="CB9" s="43" t="e">
        <f t="shared" ca="1" si="8"/>
        <v>#REF!</v>
      </c>
      <c r="CC9" s="43" t="e">
        <f t="shared" ca="1" si="8"/>
        <v>#REF!</v>
      </c>
      <c r="CD9" s="43" t="e">
        <f t="shared" ca="1" si="8"/>
        <v>#REF!</v>
      </c>
      <c r="CE9" s="43" t="e">
        <f t="shared" ca="1" si="8"/>
        <v>#REF!</v>
      </c>
      <c r="CF9" s="43" t="e">
        <f t="shared" ca="1" si="8"/>
        <v>#REF!</v>
      </c>
      <c r="CG9" s="54" t="s">
        <v>12</v>
      </c>
      <c r="CH9" s="54"/>
      <c r="CI9" s="54"/>
      <c r="CJ9" s="54"/>
      <c r="CK9" s="54"/>
      <c r="CL9" s="45"/>
      <c r="CM9" s="9"/>
      <c r="CN9" s="9">
        <f t="shared" si="2"/>
        <v>380.125</v>
      </c>
      <c r="CO9" s="9">
        <v>7</v>
      </c>
      <c r="CP9"/>
      <c r="CQ9"/>
      <c r="CR9"/>
    </row>
    <row r="10" spans="1:96" s="62" customFormat="1" ht="16.5" x14ac:dyDescent="0.3">
      <c r="A10" s="55">
        <v>10</v>
      </c>
      <c r="B10" s="56" t="s">
        <v>13</v>
      </c>
      <c r="C10" s="56" t="s">
        <v>14</v>
      </c>
      <c r="D10" s="56"/>
      <c r="E10" s="56"/>
      <c r="F10" s="57"/>
      <c r="G10" s="56"/>
      <c r="H10" s="56"/>
      <c r="I10" s="56"/>
      <c r="J10" s="58">
        <f>SUM(K10:CG10)</f>
        <v>29526548.950296074</v>
      </c>
      <c r="K10" s="59">
        <f t="shared" ref="K10:CG10" si="9">SUM(K11,K24,K392,K417,K454,K486,K494)</f>
        <v>0</v>
      </c>
      <c r="L10" s="59">
        <f t="shared" si="9"/>
        <v>73932.479999999996</v>
      </c>
      <c r="M10" s="59">
        <f t="shared" si="9"/>
        <v>1868568.9713199998</v>
      </c>
      <c r="N10" s="59">
        <f t="shared" si="9"/>
        <v>0</v>
      </c>
      <c r="O10" s="59">
        <f t="shared" si="9"/>
        <v>342028.55738000001</v>
      </c>
      <c r="P10" s="59">
        <f t="shared" si="9"/>
        <v>585122.25079999992</v>
      </c>
      <c r="Q10" s="59">
        <f t="shared" si="9"/>
        <v>4691564.04684</v>
      </c>
      <c r="R10" s="59">
        <f t="shared" si="9"/>
        <v>259140.09675</v>
      </c>
      <c r="S10" s="59">
        <f t="shared" si="9"/>
        <v>339367.22612999997</v>
      </c>
      <c r="T10" s="59">
        <f t="shared" si="9"/>
        <v>663487.17805999995</v>
      </c>
      <c r="U10" s="59">
        <f t="shared" si="9"/>
        <v>2852381.1670500003</v>
      </c>
      <c r="V10" s="59">
        <f t="shared" si="9"/>
        <v>39809.623759999995</v>
      </c>
      <c r="W10" s="59">
        <f t="shared" si="9"/>
        <v>57191.000970000001</v>
      </c>
      <c r="X10" s="59">
        <f t="shared" si="9"/>
        <v>497113.34470000002</v>
      </c>
      <c r="Y10" s="59">
        <f t="shared" si="9"/>
        <v>196437.90677999999</v>
      </c>
      <c r="Z10" s="59">
        <f t="shared" si="9"/>
        <v>1442455.7790200002</v>
      </c>
      <c r="AA10" s="59">
        <f t="shared" si="9"/>
        <v>4384770.9767100001</v>
      </c>
      <c r="AB10" s="59">
        <f t="shared" si="9"/>
        <v>280735.95639999997</v>
      </c>
      <c r="AC10" s="59">
        <f t="shared" si="9"/>
        <v>984665.73204999999</v>
      </c>
      <c r="AD10" s="59">
        <f t="shared" si="9"/>
        <v>3811526.5435799998</v>
      </c>
      <c r="AE10" s="59">
        <f t="shared" si="9"/>
        <v>268796.42976999999</v>
      </c>
      <c r="AF10" s="59">
        <f t="shared" si="9"/>
        <v>226402.58392999999</v>
      </c>
      <c r="AG10" s="59">
        <f t="shared" si="9"/>
        <v>188701.82370000001</v>
      </c>
      <c r="AH10" s="59">
        <f t="shared" si="9"/>
        <v>332500.86318607151</v>
      </c>
      <c r="AI10" s="59">
        <f t="shared" si="9"/>
        <v>556798.85592</v>
      </c>
      <c r="AJ10" s="59">
        <f t="shared" si="9"/>
        <v>135410.71808000002</v>
      </c>
      <c r="AK10" s="59">
        <f t="shared" si="9"/>
        <v>1779610.6912400001</v>
      </c>
      <c r="AL10" s="59">
        <f t="shared" si="9"/>
        <v>459888.92661000002</v>
      </c>
      <c r="AM10" s="59">
        <f t="shared" si="9"/>
        <v>1396603.8315300001</v>
      </c>
      <c r="AN10" s="59">
        <f t="shared" si="9"/>
        <v>49265.780559999999</v>
      </c>
      <c r="AO10" s="59">
        <f t="shared" si="9"/>
        <v>686660.65154999995</v>
      </c>
      <c r="AP10" s="59">
        <f t="shared" si="9"/>
        <v>75608.955920000008</v>
      </c>
      <c r="AQ10" s="59">
        <f t="shared" si="9"/>
        <v>0</v>
      </c>
      <c r="AR10" s="59">
        <f t="shared" si="9"/>
        <v>0</v>
      </c>
      <c r="AS10" s="59">
        <f t="shared" si="9"/>
        <v>0</v>
      </c>
      <c r="AT10" s="59">
        <f t="shared" si="9"/>
        <v>0</v>
      </c>
      <c r="AU10" s="59">
        <f t="shared" si="9"/>
        <v>0</v>
      </c>
      <c r="AV10" s="59">
        <f t="shared" si="9"/>
        <v>0</v>
      </c>
      <c r="AW10" s="59">
        <f t="shared" si="9"/>
        <v>0</v>
      </c>
      <c r="AX10" s="59">
        <f t="shared" si="9"/>
        <v>0</v>
      </c>
      <c r="AY10" s="59">
        <f t="shared" si="9"/>
        <v>0</v>
      </c>
      <c r="AZ10" s="59">
        <f t="shared" si="9"/>
        <v>0</v>
      </c>
      <c r="BA10" s="59">
        <f t="shared" si="9"/>
        <v>0</v>
      </c>
      <c r="BB10" s="59">
        <f t="shared" si="9"/>
        <v>0</v>
      </c>
      <c r="BC10" s="59">
        <f t="shared" si="9"/>
        <v>0</v>
      </c>
      <c r="BD10" s="59">
        <f t="shared" si="9"/>
        <v>0</v>
      </c>
      <c r="BE10" s="59">
        <f t="shared" si="9"/>
        <v>0</v>
      </c>
      <c r="BF10" s="59">
        <f t="shared" si="9"/>
        <v>0</v>
      </c>
      <c r="BG10" s="59">
        <f t="shared" si="9"/>
        <v>0</v>
      </c>
      <c r="BH10" s="59">
        <f t="shared" si="9"/>
        <v>0</v>
      </c>
      <c r="BI10" s="59">
        <f t="shared" si="9"/>
        <v>0</v>
      </c>
      <c r="BJ10" s="59">
        <f t="shared" si="9"/>
        <v>0</v>
      </c>
      <c r="BK10" s="59">
        <f t="shared" si="9"/>
        <v>0</v>
      </c>
      <c r="BL10" s="59">
        <f t="shared" si="9"/>
        <v>0</v>
      </c>
      <c r="BM10" s="59">
        <f t="shared" si="9"/>
        <v>0</v>
      </c>
      <c r="BN10" s="59">
        <f t="shared" si="9"/>
        <v>0</v>
      </c>
      <c r="BO10" s="59">
        <f t="shared" si="9"/>
        <v>0</v>
      </c>
      <c r="BP10" s="59">
        <f t="shared" si="9"/>
        <v>0</v>
      </c>
      <c r="BQ10" s="59">
        <f t="shared" si="9"/>
        <v>0</v>
      </c>
      <c r="BR10" s="59">
        <f t="shared" si="9"/>
        <v>0</v>
      </c>
      <c r="BS10" s="59">
        <f t="shared" si="9"/>
        <v>0</v>
      </c>
      <c r="BT10" s="59">
        <f t="shared" si="9"/>
        <v>0</v>
      </c>
      <c r="BU10" s="59">
        <f t="shared" si="9"/>
        <v>0</v>
      </c>
      <c r="BV10" s="59">
        <f t="shared" si="9"/>
        <v>0</v>
      </c>
      <c r="BW10" s="59">
        <f t="shared" si="9"/>
        <v>0</v>
      </c>
      <c r="BX10" s="59">
        <f t="shared" si="9"/>
        <v>0</v>
      </c>
      <c r="BY10" s="59">
        <f t="shared" si="9"/>
        <v>0</v>
      </c>
      <c r="BZ10" s="59">
        <f t="shared" si="9"/>
        <v>0</v>
      </c>
      <c r="CA10" s="59">
        <f t="shared" si="9"/>
        <v>0</v>
      </c>
      <c r="CB10" s="59">
        <f t="shared" si="9"/>
        <v>0</v>
      </c>
      <c r="CC10" s="59">
        <f t="shared" si="9"/>
        <v>0</v>
      </c>
      <c r="CD10" s="59">
        <f t="shared" si="9"/>
        <v>0</v>
      </c>
      <c r="CE10" s="59">
        <f t="shared" si="9"/>
        <v>0</v>
      </c>
      <c r="CF10" s="59">
        <f t="shared" si="9"/>
        <v>0</v>
      </c>
      <c r="CG10" s="60">
        <f t="shared" si="9"/>
        <v>0</v>
      </c>
      <c r="CH10" s="60">
        <f t="shared" ref="CH10:CK10" si="10">SUM(CH11,CH24,CH392,CH417,CH454,CH486,CH494)</f>
        <v>0</v>
      </c>
      <c r="CI10" s="60">
        <f t="shared" si="10"/>
        <v>0</v>
      </c>
      <c r="CJ10" s="60">
        <f t="shared" si="10"/>
        <v>0</v>
      </c>
      <c r="CK10" s="60">
        <f t="shared" si="10"/>
        <v>0</v>
      </c>
      <c r="CL10" s="61"/>
      <c r="CM10" s="9"/>
      <c r="CN10" s="9"/>
      <c r="CO10" s="9"/>
      <c r="CP10"/>
      <c r="CQ10"/>
      <c r="CR10"/>
    </row>
    <row r="11" spans="1:96" ht="16.5" x14ac:dyDescent="0.3">
      <c r="A11" s="55">
        <f t="shared" ref="A11:A74" si="11">A10+1</f>
        <v>11</v>
      </c>
      <c r="B11" s="56"/>
      <c r="C11" s="56" t="s">
        <v>15</v>
      </c>
      <c r="D11" s="56" t="s">
        <v>16</v>
      </c>
      <c r="E11" s="56"/>
      <c r="F11" s="57"/>
      <c r="G11" s="56"/>
      <c r="H11" s="56"/>
      <c r="I11" s="56"/>
      <c r="J11" s="63">
        <f t="shared" ref="J11:J74" si="12">SUM(K11:CG11)</f>
        <v>1801150.7602960707</v>
      </c>
      <c r="K11" s="64">
        <f t="shared" ref="K11:BV11" si="13">SUM(K12,K20)</f>
        <v>0</v>
      </c>
      <c r="L11" s="64">
        <f t="shared" si="13"/>
        <v>2435.25</v>
      </c>
      <c r="M11" s="64">
        <f t="shared" si="13"/>
        <v>110302.10132</v>
      </c>
      <c r="N11" s="64">
        <f t="shared" si="13"/>
        <v>0</v>
      </c>
      <c r="O11" s="64">
        <f t="shared" si="13"/>
        <v>3802.81738000002</v>
      </c>
      <c r="P11" s="64">
        <f t="shared" si="13"/>
        <v>54000.370799999917</v>
      </c>
      <c r="Q11" s="64">
        <f t="shared" si="13"/>
        <v>227881.19683999926</v>
      </c>
      <c r="R11" s="64">
        <f t="shared" si="13"/>
        <v>13639.146749999991</v>
      </c>
      <c r="S11" s="64">
        <f t="shared" si="13"/>
        <v>17320.546129999973</v>
      </c>
      <c r="T11" s="64">
        <f t="shared" si="13"/>
        <v>55599.758060000036</v>
      </c>
      <c r="U11" s="64">
        <f t="shared" si="13"/>
        <v>143178.33705000038</v>
      </c>
      <c r="V11" s="64">
        <f t="shared" si="13"/>
        <v>2525.4237599999992</v>
      </c>
      <c r="W11" s="64">
        <f t="shared" si="13"/>
        <v>3268.1709700000006</v>
      </c>
      <c r="X11" s="64">
        <f t="shared" si="13"/>
        <v>13682.454699999977</v>
      </c>
      <c r="Y11" s="64">
        <f t="shared" si="13"/>
        <v>2985.1567800000275</v>
      </c>
      <c r="Z11" s="64">
        <f t="shared" si="13"/>
        <v>154914.17902000004</v>
      </c>
      <c r="AA11" s="64">
        <f t="shared" si="13"/>
        <v>337540.8267099997</v>
      </c>
      <c r="AB11" s="64">
        <f t="shared" si="13"/>
        <v>11816.896399999976</v>
      </c>
      <c r="AC11" s="64">
        <f t="shared" si="13"/>
        <v>34077.222049999815</v>
      </c>
      <c r="AD11" s="64">
        <f t="shared" si="13"/>
        <v>131815.36357999995</v>
      </c>
      <c r="AE11" s="64">
        <f t="shared" si="13"/>
        <v>7260.6397699999898</v>
      </c>
      <c r="AF11" s="64">
        <f t="shared" si="13"/>
        <v>11395.773930000007</v>
      </c>
      <c r="AG11" s="64">
        <f t="shared" si="13"/>
        <v>8650.4937000000045</v>
      </c>
      <c r="AH11" s="64">
        <f t="shared" si="13"/>
        <v>29617.263186071497</v>
      </c>
      <c r="AI11" s="64">
        <f t="shared" si="13"/>
        <v>131071.29591999998</v>
      </c>
      <c r="AJ11" s="64">
        <f t="shared" si="13"/>
        <v>2800.0380800000371</v>
      </c>
      <c r="AK11" s="64">
        <f t="shared" si="13"/>
        <v>39004.211240000179</v>
      </c>
      <c r="AL11" s="64">
        <f t="shared" si="13"/>
        <v>25737.706610000034</v>
      </c>
      <c r="AM11" s="64">
        <f t="shared" si="13"/>
        <v>152565.51152999999</v>
      </c>
      <c r="AN11" s="64">
        <f t="shared" si="13"/>
        <v>1680.5405599999945</v>
      </c>
      <c r="AO11" s="64">
        <f t="shared" si="13"/>
        <v>65711.241549999919</v>
      </c>
      <c r="AP11" s="64">
        <f t="shared" si="13"/>
        <v>4870.8259200000093</v>
      </c>
      <c r="AQ11" s="64">
        <f t="shared" si="13"/>
        <v>0</v>
      </c>
      <c r="AR11" s="64">
        <f t="shared" si="13"/>
        <v>0</v>
      </c>
      <c r="AS11" s="64">
        <f t="shared" si="13"/>
        <v>0</v>
      </c>
      <c r="AT11" s="64">
        <f t="shared" si="13"/>
        <v>0</v>
      </c>
      <c r="AU11" s="64">
        <f t="shared" si="13"/>
        <v>0</v>
      </c>
      <c r="AV11" s="64">
        <f t="shared" si="13"/>
        <v>0</v>
      </c>
      <c r="AW11" s="64">
        <f t="shared" si="13"/>
        <v>0</v>
      </c>
      <c r="AX11" s="64">
        <f t="shared" si="13"/>
        <v>0</v>
      </c>
      <c r="AY11" s="64">
        <f t="shared" si="13"/>
        <v>0</v>
      </c>
      <c r="AZ11" s="64">
        <f t="shared" si="13"/>
        <v>0</v>
      </c>
      <c r="BA11" s="64">
        <f t="shared" si="13"/>
        <v>0</v>
      </c>
      <c r="BB11" s="64">
        <f t="shared" si="13"/>
        <v>0</v>
      </c>
      <c r="BC11" s="64">
        <f t="shared" si="13"/>
        <v>0</v>
      </c>
      <c r="BD11" s="64">
        <f t="shared" si="13"/>
        <v>0</v>
      </c>
      <c r="BE11" s="64">
        <f t="shared" si="13"/>
        <v>0</v>
      </c>
      <c r="BF11" s="64">
        <f t="shared" si="13"/>
        <v>0</v>
      </c>
      <c r="BG11" s="64">
        <f t="shared" si="13"/>
        <v>0</v>
      </c>
      <c r="BH11" s="64">
        <f t="shared" si="13"/>
        <v>0</v>
      </c>
      <c r="BI11" s="64">
        <f t="shared" si="13"/>
        <v>0</v>
      </c>
      <c r="BJ11" s="64">
        <f t="shared" si="13"/>
        <v>0</v>
      </c>
      <c r="BK11" s="64">
        <f t="shared" si="13"/>
        <v>0</v>
      </c>
      <c r="BL11" s="64">
        <f t="shared" si="13"/>
        <v>0</v>
      </c>
      <c r="BM11" s="64">
        <f t="shared" si="13"/>
        <v>0</v>
      </c>
      <c r="BN11" s="64">
        <f t="shared" si="13"/>
        <v>0</v>
      </c>
      <c r="BO11" s="64">
        <f t="shared" si="13"/>
        <v>0</v>
      </c>
      <c r="BP11" s="64">
        <f t="shared" si="13"/>
        <v>0</v>
      </c>
      <c r="BQ11" s="64">
        <f t="shared" si="13"/>
        <v>0</v>
      </c>
      <c r="BR11" s="64">
        <f t="shared" si="13"/>
        <v>0</v>
      </c>
      <c r="BS11" s="64">
        <f t="shared" si="13"/>
        <v>0</v>
      </c>
      <c r="BT11" s="64">
        <f t="shared" si="13"/>
        <v>0</v>
      </c>
      <c r="BU11" s="64">
        <f t="shared" si="13"/>
        <v>0</v>
      </c>
      <c r="BV11" s="64">
        <f t="shared" si="13"/>
        <v>0</v>
      </c>
      <c r="BW11" s="64">
        <f t="shared" ref="BW11:CU11" si="14">SUM(BW12,BW20)</f>
        <v>0</v>
      </c>
      <c r="BX11" s="64">
        <f t="shared" si="14"/>
        <v>0</v>
      </c>
      <c r="BY11" s="64">
        <f t="shared" si="14"/>
        <v>0</v>
      </c>
      <c r="BZ11" s="64">
        <f t="shared" si="14"/>
        <v>0</v>
      </c>
      <c r="CA11" s="64">
        <f t="shared" si="14"/>
        <v>0</v>
      </c>
      <c r="CB11" s="64">
        <f t="shared" si="14"/>
        <v>0</v>
      </c>
      <c r="CC11" s="64">
        <f t="shared" si="14"/>
        <v>0</v>
      </c>
      <c r="CD11" s="64">
        <f t="shared" si="14"/>
        <v>0</v>
      </c>
      <c r="CE11" s="64">
        <f t="shared" si="14"/>
        <v>0</v>
      </c>
      <c r="CF11" s="64">
        <f t="shared" si="14"/>
        <v>0</v>
      </c>
      <c r="CG11" s="65">
        <f>SUM(CG12,CG20)</f>
        <v>0</v>
      </c>
      <c r="CH11" s="64">
        <f t="shared" ref="CH11:CK11" si="15">SUM(CH12,CH20)</f>
        <v>0</v>
      </c>
      <c r="CI11" s="64">
        <f t="shared" si="15"/>
        <v>0</v>
      </c>
      <c r="CJ11" s="64">
        <f t="shared" si="15"/>
        <v>0</v>
      </c>
      <c r="CK11" s="64">
        <f t="shared" si="15"/>
        <v>0</v>
      </c>
      <c r="CL11" s="8"/>
    </row>
    <row r="12" spans="1:96" ht="16.5" x14ac:dyDescent="0.3">
      <c r="A12" s="55">
        <f t="shared" si="11"/>
        <v>12</v>
      </c>
      <c r="B12" s="56"/>
      <c r="C12" s="56"/>
      <c r="D12" s="67" t="s">
        <v>17</v>
      </c>
      <c r="E12" s="68" t="s">
        <v>18</v>
      </c>
      <c r="F12" s="69"/>
      <c r="G12" s="70"/>
      <c r="H12" s="70"/>
      <c r="I12" s="56"/>
      <c r="J12" s="63">
        <f t="shared" si="12"/>
        <v>1801150.7602960707</v>
      </c>
      <c r="K12" s="64">
        <f t="shared" ref="K12:BB12" si="16">SUM(K13:K19)</f>
        <v>0</v>
      </c>
      <c r="L12" s="64">
        <f t="shared" si="16"/>
        <v>2435.25</v>
      </c>
      <c r="M12" s="64">
        <f t="shared" si="16"/>
        <v>110302.10132</v>
      </c>
      <c r="N12" s="64">
        <f t="shared" si="16"/>
        <v>0</v>
      </c>
      <c r="O12" s="64">
        <f t="shared" si="16"/>
        <v>3802.81738000002</v>
      </c>
      <c r="P12" s="64">
        <f t="shared" si="16"/>
        <v>54000.370799999917</v>
      </c>
      <c r="Q12" s="64">
        <f t="shared" si="16"/>
        <v>227881.19683999926</v>
      </c>
      <c r="R12" s="64">
        <f t="shared" si="16"/>
        <v>13639.146749999991</v>
      </c>
      <c r="S12" s="64">
        <f t="shared" si="16"/>
        <v>17320.546129999973</v>
      </c>
      <c r="T12" s="64">
        <f t="shared" si="16"/>
        <v>55599.758060000036</v>
      </c>
      <c r="U12" s="64">
        <f t="shared" si="16"/>
        <v>143178.33705000038</v>
      </c>
      <c r="V12" s="64">
        <f t="shared" si="16"/>
        <v>2525.4237599999992</v>
      </c>
      <c r="W12" s="64">
        <f t="shared" si="16"/>
        <v>3268.1709700000006</v>
      </c>
      <c r="X12" s="64">
        <f t="shared" si="16"/>
        <v>13682.454699999977</v>
      </c>
      <c r="Y12" s="64">
        <f t="shared" si="16"/>
        <v>2985.1567800000275</v>
      </c>
      <c r="Z12" s="64">
        <f t="shared" si="16"/>
        <v>154914.17902000004</v>
      </c>
      <c r="AA12" s="64">
        <f t="shared" si="16"/>
        <v>337540.8267099997</v>
      </c>
      <c r="AB12" s="64">
        <f t="shared" si="16"/>
        <v>11816.896399999976</v>
      </c>
      <c r="AC12" s="64">
        <f t="shared" si="16"/>
        <v>34077.222049999815</v>
      </c>
      <c r="AD12" s="64">
        <f t="shared" si="16"/>
        <v>131815.36357999995</v>
      </c>
      <c r="AE12" s="64">
        <f t="shared" si="16"/>
        <v>7260.6397699999898</v>
      </c>
      <c r="AF12" s="64">
        <f t="shared" si="16"/>
        <v>11395.773930000007</v>
      </c>
      <c r="AG12" s="64">
        <f t="shared" si="16"/>
        <v>8650.4937000000045</v>
      </c>
      <c r="AH12" s="64">
        <f t="shared" si="16"/>
        <v>29617.263186071497</v>
      </c>
      <c r="AI12" s="64">
        <f t="shared" si="16"/>
        <v>131071.29591999998</v>
      </c>
      <c r="AJ12" s="64">
        <f t="shared" si="16"/>
        <v>2800.0380800000371</v>
      </c>
      <c r="AK12" s="64">
        <f t="shared" si="16"/>
        <v>39004.211240000179</v>
      </c>
      <c r="AL12" s="64">
        <f t="shared" si="16"/>
        <v>25737.706610000034</v>
      </c>
      <c r="AM12" s="64">
        <f t="shared" si="16"/>
        <v>152565.51152999999</v>
      </c>
      <c r="AN12" s="64">
        <f t="shared" si="16"/>
        <v>1680.5405599999945</v>
      </c>
      <c r="AO12" s="64">
        <f t="shared" si="16"/>
        <v>65711.241549999919</v>
      </c>
      <c r="AP12" s="64">
        <f t="shared" si="16"/>
        <v>4870.8259200000093</v>
      </c>
      <c r="AQ12" s="64">
        <f t="shared" si="16"/>
        <v>0</v>
      </c>
      <c r="AR12" s="64">
        <f t="shared" si="16"/>
        <v>0</v>
      </c>
      <c r="AS12" s="64">
        <f t="shared" si="16"/>
        <v>0</v>
      </c>
      <c r="AT12" s="64">
        <f t="shared" si="16"/>
        <v>0</v>
      </c>
      <c r="AU12" s="64">
        <f t="shared" si="16"/>
        <v>0</v>
      </c>
      <c r="AV12" s="64">
        <f t="shared" si="16"/>
        <v>0</v>
      </c>
      <c r="AW12" s="64">
        <f t="shared" si="16"/>
        <v>0</v>
      </c>
      <c r="AX12" s="64">
        <f t="shared" si="16"/>
        <v>0</v>
      </c>
      <c r="AY12" s="64">
        <f t="shared" si="16"/>
        <v>0</v>
      </c>
      <c r="AZ12" s="64">
        <f t="shared" si="16"/>
        <v>0</v>
      </c>
      <c r="BA12" s="64">
        <f t="shared" si="16"/>
        <v>0</v>
      </c>
      <c r="BB12" s="64">
        <f t="shared" si="16"/>
        <v>0</v>
      </c>
      <c r="BC12" s="64">
        <f t="shared" ref="BC12:CF12" si="17">SUM(BC13:BC19)</f>
        <v>0</v>
      </c>
      <c r="BD12" s="64">
        <f t="shared" si="17"/>
        <v>0</v>
      </c>
      <c r="BE12" s="64">
        <f t="shared" si="17"/>
        <v>0</v>
      </c>
      <c r="BF12" s="64">
        <f t="shared" si="17"/>
        <v>0</v>
      </c>
      <c r="BG12" s="64">
        <f t="shared" si="17"/>
        <v>0</v>
      </c>
      <c r="BH12" s="64">
        <f t="shared" si="17"/>
        <v>0</v>
      </c>
      <c r="BI12" s="64">
        <f t="shared" si="17"/>
        <v>0</v>
      </c>
      <c r="BJ12" s="64">
        <f t="shared" si="17"/>
        <v>0</v>
      </c>
      <c r="BK12" s="64">
        <f t="shared" si="17"/>
        <v>0</v>
      </c>
      <c r="BL12" s="64">
        <f t="shared" si="17"/>
        <v>0</v>
      </c>
      <c r="BM12" s="64">
        <f t="shared" si="17"/>
        <v>0</v>
      </c>
      <c r="BN12" s="64">
        <f t="shared" si="17"/>
        <v>0</v>
      </c>
      <c r="BO12" s="64">
        <f t="shared" si="17"/>
        <v>0</v>
      </c>
      <c r="BP12" s="64">
        <f t="shared" si="17"/>
        <v>0</v>
      </c>
      <c r="BQ12" s="64">
        <f t="shared" si="17"/>
        <v>0</v>
      </c>
      <c r="BR12" s="64">
        <f t="shared" si="17"/>
        <v>0</v>
      </c>
      <c r="BS12" s="64">
        <f t="shared" si="17"/>
        <v>0</v>
      </c>
      <c r="BT12" s="64">
        <f t="shared" si="17"/>
        <v>0</v>
      </c>
      <c r="BU12" s="64">
        <f t="shared" si="17"/>
        <v>0</v>
      </c>
      <c r="BV12" s="64">
        <f t="shared" si="17"/>
        <v>0</v>
      </c>
      <c r="BW12" s="64">
        <f t="shared" si="17"/>
        <v>0</v>
      </c>
      <c r="BX12" s="64">
        <f t="shared" si="17"/>
        <v>0</v>
      </c>
      <c r="BY12" s="64">
        <f t="shared" si="17"/>
        <v>0</v>
      </c>
      <c r="BZ12" s="64">
        <f t="shared" si="17"/>
        <v>0</v>
      </c>
      <c r="CA12" s="64">
        <f t="shared" si="17"/>
        <v>0</v>
      </c>
      <c r="CB12" s="64">
        <f t="shared" si="17"/>
        <v>0</v>
      </c>
      <c r="CC12" s="64">
        <f t="shared" si="17"/>
        <v>0</v>
      </c>
      <c r="CD12" s="64">
        <f t="shared" si="17"/>
        <v>0</v>
      </c>
      <c r="CE12" s="64">
        <f t="shared" si="17"/>
        <v>0</v>
      </c>
      <c r="CF12" s="64">
        <f t="shared" si="17"/>
        <v>0</v>
      </c>
      <c r="CG12" s="65">
        <f>SUM(CG13:CG19)</f>
        <v>0</v>
      </c>
      <c r="CH12" s="64">
        <f t="shared" ref="CH12:CK12" si="18">SUM(CH13:CH19)</f>
        <v>0</v>
      </c>
      <c r="CI12" s="64">
        <f t="shared" si="18"/>
        <v>0</v>
      </c>
      <c r="CJ12" s="64">
        <f t="shared" si="18"/>
        <v>0</v>
      </c>
      <c r="CK12" s="64">
        <f t="shared" si="18"/>
        <v>0</v>
      </c>
      <c r="CL12" s="8"/>
    </row>
    <row r="13" spans="1:96" ht="15" x14ac:dyDescent="0.25">
      <c r="A13" s="55">
        <f t="shared" si="11"/>
        <v>13</v>
      </c>
      <c r="B13" s="71"/>
      <c r="C13" s="71"/>
      <c r="D13" s="72"/>
      <c r="E13" s="72" t="s">
        <v>19</v>
      </c>
      <c r="F13" s="73" t="s">
        <v>20</v>
      </c>
      <c r="G13" s="71"/>
      <c r="H13" s="71"/>
      <c r="I13" s="71"/>
      <c r="J13" s="63">
        <f t="shared" si="12"/>
        <v>1319144.2402960709</v>
      </c>
      <c r="K13" s="74"/>
      <c r="L13" s="74">
        <v>2063.15</v>
      </c>
      <c r="M13" s="74">
        <f>38611.94+1824.38132</f>
        <v>40436.321320000003</v>
      </c>
      <c r="N13" s="74"/>
      <c r="O13" s="75">
        <f>1397.71-4+0.127380000019912</f>
        <v>1393.8373800000199</v>
      </c>
      <c r="P13" s="75">
        <f>49230.75+686+0.120799999916926</f>
        <v>49916.870799999917</v>
      </c>
      <c r="Q13" s="75">
        <f>145255.85+368+0.286839999258518</f>
        <v>145624.13683999926</v>
      </c>
      <c r="R13" s="75">
        <f>13638.9+0.246749999991152</f>
        <v>13639.146749999991</v>
      </c>
      <c r="S13" s="75">
        <f>14023.37+170+0.106129999971017</f>
        <v>14193.476129999972</v>
      </c>
      <c r="T13" s="75">
        <f>30151.82+4889-0.101939999964088</f>
        <v>35040.718060000036</v>
      </c>
      <c r="U13" s="75">
        <f>118789.45+10532+0.267050000373274</f>
        <v>129321.71705000037</v>
      </c>
      <c r="V13" s="75">
        <f>2389.38-0.176240000000689</f>
        <v>2389.2037599999994</v>
      </c>
      <c r="W13" s="75">
        <f>2778.34+418-0.35902999999962</f>
        <v>3195.9809700000005</v>
      </c>
      <c r="X13" s="75">
        <f>10636+412+0.114699999976438</f>
        <v>11048.114699999976</v>
      </c>
      <c r="Y13" s="75">
        <f>2441.36-0.053219999972498</f>
        <v>2441.3067800000276</v>
      </c>
      <c r="Z13" s="75">
        <f>121255.47+945+0.0690200000535697</f>
        <v>122200.53902000005</v>
      </c>
      <c r="AA13" s="75">
        <f>255497.42+5022+0.0367099996656179</f>
        <v>260519.45670999968</v>
      </c>
      <c r="AB13" s="75">
        <f>10816.97+1-0.0336000000243075</f>
        <v>10817.936399999975</v>
      </c>
      <c r="AC13" s="75">
        <f>30819.25+552-0.457950000185519</f>
        <v>31370.792049999814</v>
      </c>
      <c r="AD13" s="75">
        <f>103551.91+1020-0.316420000046492</f>
        <v>104571.59357999996</v>
      </c>
      <c r="AE13" s="75">
        <f>727.91-648+0.36976999999024</f>
        <v>80.279769999990208</v>
      </c>
      <c r="AF13" s="75">
        <f>5097.78+2+0.00393000000622123</f>
        <v>5099.783930000006</v>
      </c>
      <c r="AG13" s="75">
        <f>3957.69-50+0.16370000000461</f>
        <v>3907.8537000000047</v>
      </c>
      <c r="AH13" s="75">
        <f>17359.52+8947+0.473186071496457</f>
        <v>26306.993186071497</v>
      </c>
      <c r="AI13" s="75">
        <f>20068.16+55-0.424080000026152</f>
        <v>20122.735919999974</v>
      </c>
      <c r="AJ13" s="75">
        <f>2618.86-5+0.298080000036862</f>
        <v>2614.158080000037</v>
      </c>
      <c r="AK13" s="75">
        <f>29955.25+2998+0.301240000175312</f>
        <v>32953.551240000175</v>
      </c>
      <c r="AL13" s="75">
        <f>24761.28+378+0.376610000035726</f>
        <v>25139.656610000035</v>
      </c>
      <c r="AM13" s="75">
        <f>150261.49+1684-0.00847000000067055</f>
        <v>151945.48152999999</v>
      </c>
      <c r="AN13" s="75">
        <f>1523.15-0.0294400000057067</f>
        <v>1523.1205599999944</v>
      </c>
      <c r="AO13" s="75">
        <f>64598.74+516-0.138450000085868</f>
        <v>65114.601549999912</v>
      </c>
      <c r="AP13" s="75">
        <f>4152.3-1+0.425920000008773</f>
        <v>4151.725920000009</v>
      </c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6"/>
      <c r="CH13" s="77"/>
      <c r="CI13" s="77"/>
      <c r="CJ13" s="77"/>
      <c r="CK13" s="77"/>
      <c r="CL13" s="8"/>
    </row>
    <row r="14" spans="1:96" ht="15" x14ac:dyDescent="0.25">
      <c r="A14" s="55">
        <f t="shared" si="11"/>
        <v>14</v>
      </c>
      <c r="B14" s="71"/>
      <c r="C14" s="71"/>
      <c r="D14" s="72"/>
      <c r="E14" s="73" t="s">
        <v>21</v>
      </c>
      <c r="F14" s="73" t="s">
        <v>22</v>
      </c>
      <c r="G14" s="71"/>
      <c r="H14" s="71"/>
      <c r="I14" s="71"/>
      <c r="J14" s="63">
        <f t="shared" si="12"/>
        <v>374240.02</v>
      </c>
      <c r="K14" s="74"/>
      <c r="L14" s="74">
        <v>372.1</v>
      </c>
      <c r="M14" s="74">
        <v>69861.66</v>
      </c>
      <c r="N14" s="74"/>
      <c r="O14" s="74">
        <v>2408.98</v>
      </c>
      <c r="P14" s="74">
        <v>4083.5</v>
      </c>
      <c r="Q14" s="74">
        <v>82257.06</v>
      </c>
      <c r="R14" s="74"/>
      <c r="S14" s="74">
        <v>3127.07</v>
      </c>
      <c r="T14" s="74">
        <v>20559.04</v>
      </c>
      <c r="U14" s="74">
        <v>13856.62</v>
      </c>
      <c r="V14" s="74">
        <v>136.22</v>
      </c>
      <c r="W14" s="74">
        <v>72.19</v>
      </c>
      <c r="X14" s="74">
        <v>2634.34</v>
      </c>
      <c r="Y14" s="74">
        <v>543.85</v>
      </c>
      <c r="Z14" s="74">
        <v>32713.64</v>
      </c>
      <c r="AA14" s="74">
        <v>77021.37</v>
      </c>
      <c r="AB14" s="74">
        <v>998.96</v>
      </c>
      <c r="AC14" s="74">
        <v>2706.43</v>
      </c>
      <c r="AD14" s="74">
        <v>27243.77</v>
      </c>
      <c r="AE14" s="74">
        <v>7180.36</v>
      </c>
      <c r="AF14" s="74">
        <v>6295.99</v>
      </c>
      <c r="AG14" s="74">
        <v>4742.6400000000003</v>
      </c>
      <c r="AH14" s="74">
        <v>3310.27</v>
      </c>
      <c r="AI14" s="74">
        <v>3186.18</v>
      </c>
      <c r="AJ14" s="74">
        <v>185.88</v>
      </c>
      <c r="AK14" s="74">
        <v>6050.66</v>
      </c>
      <c r="AL14" s="74">
        <v>598.04999999999995</v>
      </c>
      <c r="AM14" s="74">
        <v>620.03</v>
      </c>
      <c r="AN14" s="74">
        <v>157.41999999999999</v>
      </c>
      <c r="AO14" s="74">
        <v>596.64</v>
      </c>
      <c r="AP14" s="74">
        <v>719.1</v>
      </c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6"/>
      <c r="CH14" s="77"/>
      <c r="CI14" s="77"/>
      <c r="CJ14" s="77"/>
      <c r="CK14" s="77"/>
      <c r="CL14" s="8"/>
    </row>
    <row r="15" spans="1:96" ht="15" x14ac:dyDescent="0.25">
      <c r="A15" s="55">
        <f t="shared" si="11"/>
        <v>15</v>
      </c>
      <c r="B15" s="71"/>
      <c r="C15" s="71"/>
      <c r="D15" s="72"/>
      <c r="E15" s="73" t="s">
        <v>23</v>
      </c>
      <c r="F15" s="73" t="s">
        <v>24</v>
      </c>
      <c r="G15" s="71"/>
      <c r="H15" s="71"/>
      <c r="I15" s="71"/>
      <c r="J15" s="63">
        <f t="shared" si="12"/>
        <v>4.12</v>
      </c>
      <c r="K15" s="74"/>
      <c r="L15" s="74"/>
      <c r="M15" s="74">
        <v>4.12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6"/>
      <c r="CH15" s="77"/>
      <c r="CI15" s="77"/>
      <c r="CJ15" s="77"/>
      <c r="CK15" s="77"/>
      <c r="CL15" s="8"/>
    </row>
    <row r="16" spans="1:96" ht="15" x14ac:dyDescent="0.25">
      <c r="A16" s="55">
        <f t="shared" si="11"/>
        <v>16</v>
      </c>
      <c r="B16" s="71"/>
      <c r="C16" s="71"/>
      <c r="D16" s="72"/>
      <c r="E16" s="72" t="s">
        <v>25</v>
      </c>
      <c r="F16" s="73" t="s">
        <v>26</v>
      </c>
      <c r="G16" s="71"/>
      <c r="H16" s="73"/>
      <c r="I16" s="71"/>
      <c r="J16" s="63">
        <f t="shared" si="12"/>
        <v>107762.38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>
        <v>107762.38</v>
      </c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6"/>
      <c r="CH16" s="77"/>
      <c r="CI16" s="77"/>
      <c r="CJ16" s="77"/>
      <c r="CK16" s="77"/>
      <c r="CL16" s="8"/>
    </row>
    <row r="17" spans="1:96" ht="15" x14ac:dyDescent="0.25">
      <c r="A17" s="55">
        <f t="shared" si="11"/>
        <v>17</v>
      </c>
      <c r="B17" s="71"/>
      <c r="C17" s="71"/>
      <c r="D17" s="72"/>
      <c r="E17" s="73" t="s">
        <v>27</v>
      </c>
      <c r="F17" s="73" t="s">
        <v>28</v>
      </c>
      <c r="G17" s="71"/>
      <c r="H17" s="73"/>
      <c r="I17" s="71"/>
      <c r="J17" s="63">
        <f t="shared" si="12"/>
        <v>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6"/>
      <c r="CH17" s="77"/>
      <c r="CI17" s="77"/>
      <c r="CJ17" s="77"/>
      <c r="CK17" s="77"/>
      <c r="CL17" s="8"/>
    </row>
    <row r="18" spans="1:96" ht="15" x14ac:dyDescent="0.25">
      <c r="A18" s="55">
        <f t="shared" si="11"/>
        <v>18</v>
      </c>
      <c r="B18" s="71"/>
      <c r="C18" s="71"/>
      <c r="D18" s="72"/>
      <c r="E18" s="73" t="s">
        <v>29</v>
      </c>
      <c r="F18" s="73" t="s">
        <v>30</v>
      </c>
      <c r="G18" s="71"/>
      <c r="H18" s="73"/>
      <c r="I18" s="73"/>
      <c r="J18" s="63">
        <f t="shared" si="12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6"/>
      <c r="CH18" s="77"/>
      <c r="CI18" s="77"/>
      <c r="CJ18" s="77"/>
      <c r="CK18" s="77"/>
      <c r="CL18" s="8"/>
    </row>
    <row r="19" spans="1:96" ht="15" x14ac:dyDescent="0.25">
      <c r="A19" s="55">
        <f t="shared" si="11"/>
        <v>19</v>
      </c>
      <c r="B19" s="71"/>
      <c r="C19" s="71"/>
      <c r="D19" s="72"/>
      <c r="E19" s="72" t="s">
        <v>31</v>
      </c>
      <c r="F19" s="73" t="s">
        <v>32</v>
      </c>
      <c r="G19" s="71"/>
      <c r="H19" s="73"/>
      <c r="I19" s="71"/>
      <c r="J19" s="63">
        <f t="shared" si="12"/>
        <v>0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6"/>
      <c r="CH19" s="77"/>
      <c r="CI19" s="77"/>
      <c r="CJ19" s="77"/>
      <c r="CK19" s="77"/>
      <c r="CL19" s="8"/>
    </row>
    <row r="20" spans="1:96" ht="16.5" x14ac:dyDescent="0.3">
      <c r="A20" s="55">
        <f t="shared" si="11"/>
        <v>20</v>
      </c>
      <c r="B20" s="71"/>
      <c r="C20" s="71"/>
      <c r="D20" s="67" t="s">
        <v>33</v>
      </c>
      <c r="E20" s="68" t="s">
        <v>34</v>
      </c>
      <c r="F20" s="73"/>
      <c r="G20" s="71"/>
      <c r="H20" s="71"/>
      <c r="I20" s="71"/>
      <c r="J20" s="63">
        <f t="shared" si="12"/>
        <v>0</v>
      </c>
      <c r="K20" s="78">
        <f t="shared" ref="K20:BB20" si="19">SUM(K21:K22)</f>
        <v>0</v>
      </c>
      <c r="L20" s="78">
        <f t="shared" si="19"/>
        <v>0</v>
      </c>
      <c r="M20" s="78">
        <f t="shared" si="19"/>
        <v>0</v>
      </c>
      <c r="N20" s="78">
        <f t="shared" si="19"/>
        <v>0</v>
      </c>
      <c r="O20" s="78">
        <f t="shared" si="19"/>
        <v>0</v>
      </c>
      <c r="P20" s="78">
        <f t="shared" si="19"/>
        <v>0</v>
      </c>
      <c r="Q20" s="78">
        <f t="shared" si="19"/>
        <v>0</v>
      </c>
      <c r="R20" s="78">
        <f t="shared" si="19"/>
        <v>0</v>
      </c>
      <c r="S20" s="78">
        <f t="shared" si="19"/>
        <v>0</v>
      </c>
      <c r="T20" s="78">
        <f t="shared" si="19"/>
        <v>0</v>
      </c>
      <c r="U20" s="78">
        <f t="shared" si="19"/>
        <v>0</v>
      </c>
      <c r="V20" s="78">
        <f t="shared" si="19"/>
        <v>0</v>
      </c>
      <c r="W20" s="78">
        <f t="shared" si="19"/>
        <v>0</v>
      </c>
      <c r="X20" s="78">
        <f t="shared" si="19"/>
        <v>0</v>
      </c>
      <c r="Y20" s="78">
        <f t="shared" si="19"/>
        <v>0</v>
      </c>
      <c r="Z20" s="78">
        <f t="shared" si="19"/>
        <v>0</v>
      </c>
      <c r="AA20" s="78">
        <f t="shared" si="19"/>
        <v>0</v>
      </c>
      <c r="AB20" s="78">
        <f t="shared" si="19"/>
        <v>0</v>
      </c>
      <c r="AC20" s="78">
        <f t="shared" si="19"/>
        <v>0</v>
      </c>
      <c r="AD20" s="78">
        <f t="shared" si="19"/>
        <v>0</v>
      </c>
      <c r="AE20" s="78">
        <f t="shared" si="19"/>
        <v>0</v>
      </c>
      <c r="AF20" s="78">
        <f t="shared" si="19"/>
        <v>0</v>
      </c>
      <c r="AG20" s="78">
        <f t="shared" si="19"/>
        <v>0</v>
      </c>
      <c r="AH20" s="78">
        <f t="shared" si="19"/>
        <v>0</v>
      </c>
      <c r="AI20" s="78">
        <f t="shared" si="19"/>
        <v>0</v>
      </c>
      <c r="AJ20" s="78">
        <f t="shared" si="19"/>
        <v>0</v>
      </c>
      <c r="AK20" s="78">
        <f t="shared" si="19"/>
        <v>0</v>
      </c>
      <c r="AL20" s="78">
        <f t="shared" si="19"/>
        <v>0</v>
      </c>
      <c r="AM20" s="78">
        <f t="shared" si="19"/>
        <v>0</v>
      </c>
      <c r="AN20" s="78">
        <f t="shared" si="19"/>
        <v>0</v>
      </c>
      <c r="AO20" s="78">
        <f t="shared" si="19"/>
        <v>0</v>
      </c>
      <c r="AP20" s="78">
        <f t="shared" si="19"/>
        <v>0</v>
      </c>
      <c r="AQ20" s="78">
        <f t="shared" si="19"/>
        <v>0</v>
      </c>
      <c r="AR20" s="78">
        <f t="shared" si="19"/>
        <v>0</v>
      </c>
      <c r="AS20" s="78">
        <f t="shared" si="19"/>
        <v>0</v>
      </c>
      <c r="AT20" s="78">
        <f t="shared" si="19"/>
        <v>0</v>
      </c>
      <c r="AU20" s="78">
        <f t="shared" si="19"/>
        <v>0</v>
      </c>
      <c r="AV20" s="78">
        <f t="shared" si="19"/>
        <v>0</v>
      </c>
      <c r="AW20" s="78">
        <f t="shared" si="19"/>
        <v>0</v>
      </c>
      <c r="AX20" s="78">
        <f t="shared" si="19"/>
        <v>0</v>
      </c>
      <c r="AY20" s="78">
        <f t="shared" si="19"/>
        <v>0</v>
      </c>
      <c r="AZ20" s="78">
        <f t="shared" si="19"/>
        <v>0</v>
      </c>
      <c r="BA20" s="78">
        <f t="shared" si="19"/>
        <v>0</v>
      </c>
      <c r="BB20" s="78">
        <f t="shared" si="19"/>
        <v>0</v>
      </c>
      <c r="BC20" s="78">
        <f t="shared" ref="BC20:CF20" si="20">SUM(BC21:BC22)</f>
        <v>0</v>
      </c>
      <c r="BD20" s="78">
        <f t="shared" si="20"/>
        <v>0</v>
      </c>
      <c r="BE20" s="78">
        <f t="shared" si="20"/>
        <v>0</v>
      </c>
      <c r="BF20" s="78">
        <f t="shared" si="20"/>
        <v>0</v>
      </c>
      <c r="BG20" s="78">
        <f t="shared" si="20"/>
        <v>0</v>
      </c>
      <c r="BH20" s="78">
        <f t="shared" si="20"/>
        <v>0</v>
      </c>
      <c r="BI20" s="78">
        <f t="shared" si="20"/>
        <v>0</v>
      </c>
      <c r="BJ20" s="78">
        <f t="shared" si="20"/>
        <v>0</v>
      </c>
      <c r="BK20" s="78">
        <f t="shared" si="20"/>
        <v>0</v>
      </c>
      <c r="BL20" s="78">
        <f t="shared" si="20"/>
        <v>0</v>
      </c>
      <c r="BM20" s="78">
        <f t="shared" si="20"/>
        <v>0</v>
      </c>
      <c r="BN20" s="78">
        <f t="shared" si="20"/>
        <v>0</v>
      </c>
      <c r="BO20" s="78">
        <f t="shared" si="20"/>
        <v>0</v>
      </c>
      <c r="BP20" s="78">
        <f t="shared" si="20"/>
        <v>0</v>
      </c>
      <c r="BQ20" s="78">
        <f t="shared" si="20"/>
        <v>0</v>
      </c>
      <c r="BR20" s="78">
        <f t="shared" si="20"/>
        <v>0</v>
      </c>
      <c r="BS20" s="78">
        <f t="shared" si="20"/>
        <v>0</v>
      </c>
      <c r="BT20" s="78">
        <f t="shared" si="20"/>
        <v>0</v>
      </c>
      <c r="BU20" s="78">
        <f t="shared" si="20"/>
        <v>0</v>
      </c>
      <c r="BV20" s="78">
        <f t="shared" si="20"/>
        <v>0</v>
      </c>
      <c r="BW20" s="78">
        <f t="shared" si="20"/>
        <v>0</v>
      </c>
      <c r="BX20" s="78">
        <f t="shared" si="20"/>
        <v>0</v>
      </c>
      <c r="BY20" s="78">
        <f t="shared" si="20"/>
        <v>0</v>
      </c>
      <c r="BZ20" s="78">
        <f t="shared" si="20"/>
        <v>0</v>
      </c>
      <c r="CA20" s="78">
        <f t="shared" si="20"/>
        <v>0</v>
      </c>
      <c r="CB20" s="78">
        <f t="shared" si="20"/>
        <v>0</v>
      </c>
      <c r="CC20" s="78">
        <f t="shared" si="20"/>
        <v>0</v>
      </c>
      <c r="CD20" s="78">
        <f t="shared" si="20"/>
        <v>0</v>
      </c>
      <c r="CE20" s="78">
        <f t="shared" si="20"/>
        <v>0</v>
      </c>
      <c r="CF20" s="78">
        <f t="shared" si="20"/>
        <v>0</v>
      </c>
      <c r="CG20" s="79">
        <f>SUM(CG21:CG22)</f>
        <v>0</v>
      </c>
      <c r="CH20" s="80">
        <f t="shared" ref="CH20:CK20" si="21">SUM(CH21:CH22)</f>
        <v>0</v>
      </c>
      <c r="CI20" s="80">
        <f t="shared" si="21"/>
        <v>0</v>
      </c>
      <c r="CJ20" s="80">
        <f t="shared" si="21"/>
        <v>0</v>
      </c>
      <c r="CK20" s="80">
        <f t="shared" si="21"/>
        <v>0</v>
      </c>
      <c r="CL20" s="8"/>
    </row>
    <row r="21" spans="1:96" ht="16.5" x14ac:dyDescent="0.3">
      <c r="A21" s="55">
        <f t="shared" si="11"/>
        <v>21</v>
      </c>
      <c r="B21" s="71"/>
      <c r="C21" s="71"/>
      <c r="D21" s="67"/>
      <c r="E21" s="72" t="s">
        <v>19</v>
      </c>
      <c r="F21" s="73" t="s">
        <v>35</v>
      </c>
      <c r="G21" s="71"/>
      <c r="H21" s="71"/>
      <c r="I21" s="71"/>
      <c r="J21" s="63">
        <f t="shared" si="12"/>
        <v>0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6"/>
      <c r="CH21" s="77"/>
      <c r="CI21" s="77"/>
      <c r="CJ21" s="77"/>
      <c r="CK21" s="77"/>
      <c r="CL21" s="8"/>
    </row>
    <row r="22" spans="1:96" ht="15" x14ac:dyDescent="0.25">
      <c r="A22" s="55">
        <f t="shared" si="11"/>
        <v>22</v>
      </c>
      <c r="B22" s="71"/>
      <c r="C22" s="71"/>
      <c r="D22" s="72"/>
      <c r="E22" s="73" t="s">
        <v>21</v>
      </c>
      <c r="F22" s="73" t="s">
        <v>32</v>
      </c>
      <c r="G22" s="71"/>
      <c r="H22" s="71"/>
      <c r="I22" s="71"/>
      <c r="J22" s="63">
        <f t="shared" si="12"/>
        <v>0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6"/>
      <c r="CH22" s="77"/>
      <c r="CI22" s="77"/>
      <c r="CJ22" s="77"/>
      <c r="CK22" s="77"/>
      <c r="CL22" s="8"/>
    </row>
    <row r="23" spans="1:96" s="88" customFormat="1" ht="15" x14ac:dyDescent="0.25">
      <c r="A23" s="81">
        <f t="shared" si="11"/>
        <v>23</v>
      </c>
      <c r="B23" s="82"/>
      <c r="C23" s="82"/>
      <c r="D23" s="82"/>
      <c r="E23" s="82"/>
      <c r="F23" s="82"/>
      <c r="G23" s="82"/>
      <c r="H23" s="82"/>
      <c r="I23" s="83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6"/>
      <c r="CH23" s="87"/>
      <c r="CI23" s="87"/>
      <c r="CJ23" s="87"/>
      <c r="CK23" s="87"/>
      <c r="CL23" s="61"/>
      <c r="CM23" s="9"/>
      <c r="CN23" s="9"/>
      <c r="CO23" s="9"/>
      <c r="CP23"/>
      <c r="CQ23"/>
      <c r="CR23"/>
    </row>
    <row r="24" spans="1:96" s="90" customFormat="1" ht="16.5" x14ac:dyDescent="0.3">
      <c r="A24" s="55">
        <f t="shared" si="11"/>
        <v>24</v>
      </c>
      <c r="B24" s="73"/>
      <c r="C24" s="56" t="s">
        <v>36</v>
      </c>
      <c r="D24" s="89" t="s">
        <v>37</v>
      </c>
      <c r="E24" s="70"/>
      <c r="F24" s="69"/>
      <c r="G24" s="70"/>
      <c r="H24" s="70"/>
      <c r="I24" s="70"/>
      <c r="J24" s="63">
        <f t="shared" si="12"/>
        <v>26933860.069999993</v>
      </c>
      <c r="K24" s="64">
        <f>SUM(K25,K96,K155,K189,K197,K209,K217,K234,K175,K44,K280)</f>
        <v>0</v>
      </c>
      <c r="L24" s="64">
        <f t="shared" ref="L24:BW24" si="22">SUM(L25,L96,L155,L189,L197,L209,L217,L234,L175,L44,L280)</f>
        <v>71497.23</v>
      </c>
      <c r="M24" s="64">
        <f t="shared" si="22"/>
        <v>1552528.9</v>
      </c>
      <c r="N24" s="64">
        <f t="shared" si="22"/>
        <v>0</v>
      </c>
      <c r="O24" s="64">
        <f t="shared" si="22"/>
        <v>334155.83999999997</v>
      </c>
      <c r="P24" s="64">
        <f t="shared" si="22"/>
        <v>528859.71</v>
      </c>
      <c r="Q24" s="64">
        <f t="shared" si="22"/>
        <v>4186498.1799999997</v>
      </c>
      <c r="R24" s="64">
        <f t="shared" si="22"/>
        <v>242620.91</v>
      </c>
      <c r="S24" s="64">
        <f t="shared" si="22"/>
        <v>318623.08999999997</v>
      </c>
      <c r="T24" s="64">
        <f t="shared" si="22"/>
        <v>607887.41999999993</v>
      </c>
      <c r="U24" s="64">
        <f t="shared" si="22"/>
        <v>2627741.38</v>
      </c>
      <c r="V24" s="64">
        <f t="shared" si="22"/>
        <v>37284.199999999997</v>
      </c>
      <c r="W24" s="64">
        <f t="shared" si="22"/>
        <v>53922.83</v>
      </c>
      <c r="X24" s="64">
        <f t="shared" si="22"/>
        <v>482552.95</v>
      </c>
      <c r="Y24" s="64">
        <f t="shared" si="22"/>
        <v>192007.16999999998</v>
      </c>
      <c r="Z24" s="64">
        <f t="shared" si="22"/>
        <v>1287541.6000000001</v>
      </c>
      <c r="AA24" s="64">
        <f t="shared" si="22"/>
        <v>3988403.5700000003</v>
      </c>
      <c r="AB24" s="64">
        <f t="shared" si="22"/>
        <v>262924.50999999995</v>
      </c>
      <c r="AC24" s="64">
        <f t="shared" si="22"/>
        <v>924967.22000000009</v>
      </c>
      <c r="AD24" s="64">
        <f t="shared" si="22"/>
        <v>3598200.2399999998</v>
      </c>
      <c r="AE24" s="64">
        <f t="shared" si="22"/>
        <v>259500.25</v>
      </c>
      <c r="AF24" s="64">
        <f t="shared" si="22"/>
        <v>214045.07</v>
      </c>
      <c r="AG24" s="64">
        <f t="shared" si="22"/>
        <v>179195.51</v>
      </c>
      <c r="AH24" s="64">
        <f t="shared" si="22"/>
        <v>301105.27</v>
      </c>
      <c r="AI24" s="64">
        <f t="shared" si="22"/>
        <v>425727.56</v>
      </c>
      <c r="AJ24" s="64">
        <f t="shared" si="22"/>
        <v>131957.34</v>
      </c>
      <c r="AK24" s="64">
        <f t="shared" si="22"/>
        <v>1706649.8</v>
      </c>
      <c r="AL24" s="64">
        <f t="shared" si="22"/>
        <v>434151.22</v>
      </c>
      <c r="AM24" s="64">
        <f t="shared" si="22"/>
        <v>1244038.32</v>
      </c>
      <c r="AN24" s="64">
        <f t="shared" si="22"/>
        <v>47585.240000000005</v>
      </c>
      <c r="AO24" s="64">
        <f t="shared" si="22"/>
        <v>620949.41</v>
      </c>
      <c r="AP24" s="64">
        <f t="shared" si="22"/>
        <v>70738.13</v>
      </c>
      <c r="AQ24" s="64">
        <f t="shared" si="22"/>
        <v>0</v>
      </c>
      <c r="AR24" s="64">
        <f t="shared" si="22"/>
        <v>0</v>
      </c>
      <c r="AS24" s="64">
        <f t="shared" si="22"/>
        <v>0</v>
      </c>
      <c r="AT24" s="64">
        <f t="shared" si="22"/>
        <v>0</v>
      </c>
      <c r="AU24" s="64">
        <f t="shared" si="22"/>
        <v>0</v>
      </c>
      <c r="AV24" s="64">
        <f t="shared" si="22"/>
        <v>0</v>
      </c>
      <c r="AW24" s="64">
        <f t="shared" si="22"/>
        <v>0</v>
      </c>
      <c r="AX24" s="64">
        <f t="shared" si="22"/>
        <v>0</v>
      </c>
      <c r="AY24" s="64">
        <f t="shared" si="22"/>
        <v>0</v>
      </c>
      <c r="AZ24" s="64">
        <f t="shared" si="22"/>
        <v>0</v>
      </c>
      <c r="BA24" s="64">
        <f t="shared" si="22"/>
        <v>0</v>
      </c>
      <c r="BB24" s="64">
        <f t="shared" si="22"/>
        <v>0</v>
      </c>
      <c r="BC24" s="64">
        <f t="shared" si="22"/>
        <v>0</v>
      </c>
      <c r="BD24" s="64">
        <f t="shared" si="22"/>
        <v>0</v>
      </c>
      <c r="BE24" s="64">
        <f t="shared" si="22"/>
        <v>0</v>
      </c>
      <c r="BF24" s="64">
        <f t="shared" si="22"/>
        <v>0</v>
      </c>
      <c r="BG24" s="64">
        <f t="shared" si="22"/>
        <v>0</v>
      </c>
      <c r="BH24" s="64">
        <f t="shared" si="22"/>
        <v>0</v>
      </c>
      <c r="BI24" s="64">
        <f t="shared" si="22"/>
        <v>0</v>
      </c>
      <c r="BJ24" s="64">
        <f t="shared" si="22"/>
        <v>0</v>
      </c>
      <c r="BK24" s="64">
        <f t="shared" si="22"/>
        <v>0</v>
      </c>
      <c r="BL24" s="64">
        <f t="shared" si="22"/>
        <v>0</v>
      </c>
      <c r="BM24" s="64">
        <f t="shared" si="22"/>
        <v>0</v>
      </c>
      <c r="BN24" s="64">
        <f t="shared" si="22"/>
        <v>0</v>
      </c>
      <c r="BO24" s="64">
        <f t="shared" si="22"/>
        <v>0</v>
      </c>
      <c r="BP24" s="64">
        <f t="shared" si="22"/>
        <v>0</v>
      </c>
      <c r="BQ24" s="64">
        <f t="shared" si="22"/>
        <v>0</v>
      </c>
      <c r="BR24" s="64">
        <f t="shared" si="22"/>
        <v>0</v>
      </c>
      <c r="BS24" s="64">
        <f t="shared" si="22"/>
        <v>0</v>
      </c>
      <c r="BT24" s="64">
        <f t="shared" si="22"/>
        <v>0</v>
      </c>
      <c r="BU24" s="64">
        <f t="shared" si="22"/>
        <v>0</v>
      </c>
      <c r="BV24" s="64">
        <f t="shared" si="22"/>
        <v>0</v>
      </c>
      <c r="BW24" s="64">
        <f t="shared" si="22"/>
        <v>0</v>
      </c>
      <c r="BX24" s="64">
        <f t="shared" ref="BX24:CV24" si="23">SUM(BX25,BX96,BX155,BX189,BX197,BX209,BX217,BX234,BX175,BX44,BX280)</f>
        <v>0</v>
      </c>
      <c r="BY24" s="64">
        <f t="shared" si="23"/>
        <v>0</v>
      </c>
      <c r="BZ24" s="64">
        <f t="shared" si="23"/>
        <v>0</v>
      </c>
      <c r="CA24" s="64">
        <f t="shared" si="23"/>
        <v>0</v>
      </c>
      <c r="CB24" s="64">
        <f t="shared" si="23"/>
        <v>0</v>
      </c>
      <c r="CC24" s="64">
        <f t="shared" si="23"/>
        <v>0</v>
      </c>
      <c r="CD24" s="64">
        <f t="shared" si="23"/>
        <v>0</v>
      </c>
      <c r="CE24" s="64">
        <f t="shared" si="23"/>
        <v>0</v>
      </c>
      <c r="CF24" s="64">
        <f t="shared" si="23"/>
        <v>0</v>
      </c>
      <c r="CG24" s="65">
        <f>SUM(CG25,CG96,CG155,CG189,CG197,CG209,CG217,CG234,CG175,CG44,CG280)</f>
        <v>0</v>
      </c>
      <c r="CH24" s="64">
        <f t="shared" ref="CH24:CK24" si="24">SUM(CH25,CH96,CH155,CH189,CH197,CH209,CH217,CH234,CH175,CH44,CH280)</f>
        <v>0</v>
      </c>
      <c r="CI24" s="64">
        <f t="shared" si="24"/>
        <v>0</v>
      </c>
      <c r="CJ24" s="64">
        <f t="shared" si="24"/>
        <v>0</v>
      </c>
      <c r="CK24" s="64">
        <f t="shared" si="24"/>
        <v>0</v>
      </c>
      <c r="CL24" s="61"/>
      <c r="CM24" s="9"/>
      <c r="CN24" s="9"/>
      <c r="CO24" s="9"/>
      <c r="CP24"/>
      <c r="CQ24"/>
      <c r="CR24"/>
    </row>
    <row r="25" spans="1:96" s="90" customFormat="1" ht="16.5" x14ac:dyDescent="0.3">
      <c r="A25" s="55">
        <f t="shared" si="11"/>
        <v>25</v>
      </c>
      <c r="B25" s="73"/>
      <c r="C25" s="70"/>
      <c r="D25" s="67" t="s">
        <v>17</v>
      </c>
      <c r="E25" s="68" t="s">
        <v>38</v>
      </c>
      <c r="F25" s="69"/>
      <c r="G25" s="70"/>
      <c r="H25" s="70"/>
      <c r="I25" s="70"/>
      <c r="J25" s="63">
        <f t="shared" si="12"/>
        <v>8096875.4399999995</v>
      </c>
      <c r="K25" s="64">
        <f>SUM(K26,K36)</f>
        <v>0</v>
      </c>
      <c r="L25" s="64">
        <f t="shared" ref="L25:BW25" si="25">SUM(L26,L36)</f>
        <v>29492.15</v>
      </c>
      <c r="M25" s="64">
        <f t="shared" si="25"/>
        <v>204260.03999999998</v>
      </c>
      <c r="N25" s="64">
        <f t="shared" si="25"/>
        <v>0</v>
      </c>
      <c r="O25" s="64">
        <f t="shared" si="25"/>
        <v>250718.54000000004</v>
      </c>
      <c r="P25" s="64">
        <f t="shared" si="25"/>
        <v>20064.53</v>
      </c>
      <c r="Q25" s="64">
        <f t="shared" si="25"/>
        <v>932225.8899999999</v>
      </c>
      <c r="R25" s="64">
        <f t="shared" si="25"/>
        <v>242620.91</v>
      </c>
      <c r="S25" s="64">
        <f t="shared" si="25"/>
        <v>264220.76</v>
      </c>
      <c r="T25" s="64">
        <f t="shared" si="25"/>
        <v>16412.05</v>
      </c>
      <c r="U25" s="64">
        <f t="shared" si="25"/>
        <v>1146852.8500000001</v>
      </c>
      <c r="V25" s="64">
        <f t="shared" si="25"/>
        <v>3737.97</v>
      </c>
      <c r="W25" s="64">
        <f t="shared" si="25"/>
        <v>7212.2</v>
      </c>
      <c r="X25" s="64">
        <f t="shared" si="25"/>
        <v>84631.59</v>
      </c>
      <c r="Y25" s="64">
        <f t="shared" si="25"/>
        <v>160386.34</v>
      </c>
      <c r="Z25" s="64">
        <f t="shared" si="25"/>
        <v>87517.62</v>
      </c>
      <c r="AA25" s="64">
        <f t="shared" si="25"/>
        <v>1198167.8500000001</v>
      </c>
      <c r="AB25" s="64">
        <f t="shared" si="25"/>
        <v>222217.65999999997</v>
      </c>
      <c r="AC25" s="64">
        <f t="shared" si="25"/>
        <v>102344.23000000001</v>
      </c>
      <c r="AD25" s="64">
        <f t="shared" si="25"/>
        <v>1581746.6199999996</v>
      </c>
      <c r="AE25" s="64">
        <f t="shared" si="25"/>
        <v>38866.29</v>
      </c>
      <c r="AF25" s="64">
        <f t="shared" si="25"/>
        <v>53774.280000000006</v>
      </c>
      <c r="AG25" s="64">
        <f t="shared" si="25"/>
        <v>61816.67</v>
      </c>
      <c r="AH25" s="64">
        <f t="shared" si="25"/>
        <v>123267.8</v>
      </c>
      <c r="AI25" s="64">
        <f t="shared" si="25"/>
        <v>230558.3</v>
      </c>
      <c r="AJ25" s="64">
        <f t="shared" si="25"/>
        <v>99248.3</v>
      </c>
      <c r="AK25" s="64">
        <f t="shared" si="25"/>
        <v>397084.76999999996</v>
      </c>
      <c r="AL25" s="64">
        <f t="shared" si="25"/>
        <v>4939.05</v>
      </c>
      <c r="AM25" s="64">
        <f t="shared" si="25"/>
        <v>406156.08999999997</v>
      </c>
      <c r="AN25" s="64">
        <f t="shared" si="25"/>
        <v>39158.910000000003</v>
      </c>
      <c r="AO25" s="64">
        <f t="shared" si="25"/>
        <v>65608.81</v>
      </c>
      <c r="AP25" s="64">
        <f t="shared" si="25"/>
        <v>21566.37</v>
      </c>
      <c r="AQ25" s="64">
        <f t="shared" si="25"/>
        <v>0</v>
      </c>
      <c r="AR25" s="64">
        <f t="shared" si="25"/>
        <v>0</v>
      </c>
      <c r="AS25" s="64">
        <f t="shared" si="25"/>
        <v>0</v>
      </c>
      <c r="AT25" s="64">
        <f t="shared" si="25"/>
        <v>0</v>
      </c>
      <c r="AU25" s="64">
        <f t="shared" si="25"/>
        <v>0</v>
      </c>
      <c r="AV25" s="64">
        <f t="shared" si="25"/>
        <v>0</v>
      </c>
      <c r="AW25" s="64">
        <f t="shared" si="25"/>
        <v>0</v>
      </c>
      <c r="AX25" s="64">
        <f t="shared" si="25"/>
        <v>0</v>
      </c>
      <c r="AY25" s="64">
        <f t="shared" si="25"/>
        <v>0</v>
      </c>
      <c r="AZ25" s="64">
        <f t="shared" si="25"/>
        <v>0</v>
      </c>
      <c r="BA25" s="64">
        <f t="shared" si="25"/>
        <v>0</v>
      </c>
      <c r="BB25" s="64">
        <f t="shared" si="25"/>
        <v>0</v>
      </c>
      <c r="BC25" s="64">
        <f t="shared" si="25"/>
        <v>0</v>
      </c>
      <c r="BD25" s="64">
        <f t="shared" si="25"/>
        <v>0</v>
      </c>
      <c r="BE25" s="64">
        <f t="shared" si="25"/>
        <v>0</v>
      </c>
      <c r="BF25" s="64">
        <f t="shared" si="25"/>
        <v>0</v>
      </c>
      <c r="BG25" s="64">
        <f t="shared" si="25"/>
        <v>0</v>
      </c>
      <c r="BH25" s="64">
        <f t="shared" si="25"/>
        <v>0</v>
      </c>
      <c r="BI25" s="64">
        <f t="shared" si="25"/>
        <v>0</v>
      </c>
      <c r="BJ25" s="64">
        <f t="shared" si="25"/>
        <v>0</v>
      </c>
      <c r="BK25" s="64">
        <f t="shared" si="25"/>
        <v>0</v>
      </c>
      <c r="BL25" s="64">
        <f t="shared" si="25"/>
        <v>0</v>
      </c>
      <c r="BM25" s="64">
        <f t="shared" si="25"/>
        <v>0</v>
      </c>
      <c r="BN25" s="64">
        <f t="shared" si="25"/>
        <v>0</v>
      </c>
      <c r="BO25" s="64">
        <f t="shared" si="25"/>
        <v>0</v>
      </c>
      <c r="BP25" s="64">
        <f t="shared" si="25"/>
        <v>0</v>
      </c>
      <c r="BQ25" s="64">
        <f t="shared" si="25"/>
        <v>0</v>
      </c>
      <c r="BR25" s="64">
        <f t="shared" si="25"/>
        <v>0</v>
      </c>
      <c r="BS25" s="64">
        <f t="shared" si="25"/>
        <v>0</v>
      </c>
      <c r="BT25" s="64">
        <f t="shared" si="25"/>
        <v>0</v>
      </c>
      <c r="BU25" s="64">
        <f t="shared" si="25"/>
        <v>0</v>
      </c>
      <c r="BV25" s="64">
        <f t="shared" si="25"/>
        <v>0</v>
      </c>
      <c r="BW25" s="64">
        <f t="shared" si="25"/>
        <v>0</v>
      </c>
      <c r="BX25" s="64">
        <f t="shared" ref="BX25:CV25" si="26">SUM(BX26,BX36)</f>
        <v>0</v>
      </c>
      <c r="BY25" s="64">
        <f t="shared" si="26"/>
        <v>0</v>
      </c>
      <c r="BZ25" s="64">
        <f t="shared" si="26"/>
        <v>0</v>
      </c>
      <c r="CA25" s="64">
        <f t="shared" si="26"/>
        <v>0</v>
      </c>
      <c r="CB25" s="64">
        <f t="shared" si="26"/>
        <v>0</v>
      </c>
      <c r="CC25" s="64">
        <f t="shared" si="26"/>
        <v>0</v>
      </c>
      <c r="CD25" s="64">
        <f t="shared" si="26"/>
        <v>0</v>
      </c>
      <c r="CE25" s="64">
        <f t="shared" si="26"/>
        <v>0</v>
      </c>
      <c r="CF25" s="64">
        <f t="shared" si="26"/>
        <v>0</v>
      </c>
      <c r="CG25" s="65">
        <f>SUM(CG26,CG36)</f>
        <v>0</v>
      </c>
      <c r="CH25" s="64">
        <f t="shared" ref="CH25:CK25" si="27">SUM(CH26,CH36)</f>
        <v>0</v>
      </c>
      <c r="CI25" s="64">
        <f t="shared" si="27"/>
        <v>0</v>
      </c>
      <c r="CJ25" s="64">
        <f t="shared" si="27"/>
        <v>0</v>
      </c>
      <c r="CK25" s="64">
        <f t="shared" si="27"/>
        <v>0</v>
      </c>
      <c r="CL25" s="61"/>
      <c r="CM25" s="9"/>
      <c r="CN25" s="9"/>
      <c r="CO25" s="9"/>
      <c r="CP25"/>
      <c r="CQ25"/>
      <c r="CR25"/>
    </row>
    <row r="26" spans="1:96" s="62" customFormat="1" ht="15" x14ac:dyDescent="0.25">
      <c r="A26" s="55">
        <f t="shared" si="11"/>
        <v>26</v>
      </c>
      <c r="B26" s="73"/>
      <c r="C26" s="73"/>
      <c r="D26" s="73"/>
      <c r="E26" s="71" t="s">
        <v>19</v>
      </c>
      <c r="F26" s="91" t="s">
        <v>18</v>
      </c>
      <c r="G26" s="73"/>
      <c r="H26" s="73"/>
      <c r="I26" s="73"/>
      <c r="J26" s="63">
        <f t="shared" si="12"/>
        <v>7796295.6699999999</v>
      </c>
      <c r="K26" s="92">
        <f>SUM(K27,K34:K35)</f>
        <v>0</v>
      </c>
      <c r="L26" s="92">
        <f t="shared" ref="L26:BW26" si="28">SUM(L27,L34:L35)</f>
        <v>29492.15</v>
      </c>
      <c r="M26" s="92">
        <f t="shared" si="28"/>
        <v>204260.03999999998</v>
      </c>
      <c r="N26" s="92">
        <f t="shared" si="28"/>
        <v>0</v>
      </c>
      <c r="O26" s="92">
        <f t="shared" si="28"/>
        <v>250718.54000000004</v>
      </c>
      <c r="P26" s="92">
        <f t="shared" si="28"/>
        <v>20064.53</v>
      </c>
      <c r="Q26" s="92">
        <f t="shared" si="28"/>
        <v>932225.8899999999</v>
      </c>
      <c r="R26" s="92">
        <f t="shared" si="28"/>
        <v>242620.91</v>
      </c>
      <c r="S26" s="92">
        <f t="shared" si="28"/>
        <v>248137.34</v>
      </c>
      <c r="T26" s="92">
        <f t="shared" si="28"/>
        <v>0</v>
      </c>
      <c r="U26" s="92">
        <f t="shared" si="28"/>
        <v>1033957.31</v>
      </c>
      <c r="V26" s="92">
        <f t="shared" si="28"/>
        <v>3737.97</v>
      </c>
      <c r="W26" s="92">
        <f t="shared" si="28"/>
        <v>7212.2</v>
      </c>
      <c r="X26" s="92">
        <f t="shared" si="28"/>
        <v>84631.59</v>
      </c>
      <c r="Y26" s="92">
        <f t="shared" si="28"/>
        <v>160386.34</v>
      </c>
      <c r="Z26" s="92">
        <f t="shared" si="28"/>
        <v>87517.62</v>
      </c>
      <c r="AA26" s="92">
        <f t="shared" si="28"/>
        <v>1198167.8500000001</v>
      </c>
      <c r="AB26" s="92">
        <f t="shared" si="28"/>
        <v>213587.36</v>
      </c>
      <c r="AC26" s="92">
        <f t="shared" si="28"/>
        <v>96701.98000000001</v>
      </c>
      <c r="AD26" s="92">
        <f t="shared" si="28"/>
        <v>1468921.4799999997</v>
      </c>
      <c r="AE26" s="92">
        <f t="shared" si="28"/>
        <v>38866.29</v>
      </c>
      <c r="AF26" s="92">
        <f t="shared" si="28"/>
        <v>53774.280000000006</v>
      </c>
      <c r="AG26" s="92">
        <f t="shared" si="28"/>
        <v>61816.67</v>
      </c>
      <c r="AH26" s="92">
        <f t="shared" si="28"/>
        <v>123267.8</v>
      </c>
      <c r="AI26" s="92">
        <f t="shared" si="28"/>
        <v>230558.3</v>
      </c>
      <c r="AJ26" s="92">
        <f t="shared" si="28"/>
        <v>95701.16</v>
      </c>
      <c r="AK26" s="92">
        <f t="shared" si="28"/>
        <v>377278.97</v>
      </c>
      <c r="AL26" s="92">
        <f t="shared" si="28"/>
        <v>4939.05</v>
      </c>
      <c r="AM26" s="92">
        <f t="shared" si="28"/>
        <v>402801.83999999997</v>
      </c>
      <c r="AN26" s="92">
        <f t="shared" si="28"/>
        <v>37775.030000000006</v>
      </c>
      <c r="AO26" s="92">
        <f t="shared" si="28"/>
        <v>65608.81</v>
      </c>
      <c r="AP26" s="92">
        <f t="shared" si="28"/>
        <v>21566.37</v>
      </c>
      <c r="AQ26" s="92">
        <f t="shared" si="28"/>
        <v>0</v>
      </c>
      <c r="AR26" s="92">
        <f t="shared" si="28"/>
        <v>0</v>
      </c>
      <c r="AS26" s="92">
        <f t="shared" si="28"/>
        <v>0</v>
      </c>
      <c r="AT26" s="92">
        <f t="shared" si="28"/>
        <v>0</v>
      </c>
      <c r="AU26" s="92">
        <f t="shared" si="28"/>
        <v>0</v>
      </c>
      <c r="AV26" s="92">
        <f t="shared" si="28"/>
        <v>0</v>
      </c>
      <c r="AW26" s="92">
        <f t="shared" si="28"/>
        <v>0</v>
      </c>
      <c r="AX26" s="92">
        <f t="shared" si="28"/>
        <v>0</v>
      </c>
      <c r="AY26" s="92">
        <f t="shared" si="28"/>
        <v>0</v>
      </c>
      <c r="AZ26" s="92">
        <f t="shared" si="28"/>
        <v>0</v>
      </c>
      <c r="BA26" s="92">
        <f t="shared" si="28"/>
        <v>0</v>
      </c>
      <c r="BB26" s="92">
        <f t="shared" si="28"/>
        <v>0</v>
      </c>
      <c r="BC26" s="92">
        <f t="shared" si="28"/>
        <v>0</v>
      </c>
      <c r="BD26" s="92">
        <f t="shared" si="28"/>
        <v>0</v>
      </c>
      <c r="BE26" s="92">
        <f t="shared" si="28"/>
        <v>0</v>
      </c>
      <c r="BF26" s="92">
        <f t="shared" si="28"/>
        <v>0</v>
      </c>
      <c r="BG26" s="92">
        <f t="shared" si="28"/>
        <v>0</v>
      </c>
      <c r="BH26" s="92">
        <f t="shared" si="28"/>
        <v>0</v>
      </c>
      <c r="BI26" s="92">
        <f t="shared" si="28"/>
        <v>0</v>
      </c>
      <c r="BJ26" s="92">
        <f t="shared" si="28"/>
        <v>0</v>
      </c>
      <c r="BK26" s="92">
        <f t="shared" si="28"/>
        <v>0</v>
      </c>
      <c r="BL26" s="92">
        <f t="shared" si="28"/>
        <v>0</v>
      </c>
      <c r="BM26" s="92">
        <f t="shared" si="28"/>
        <v>0</v>
      </c>
      <c r="BN26" s="92">
        <f t="shared" si="28"/>
        <v>0</v>
      </c>
      <c r="BO26" s="92">
        <f t="shared" si="28"/>
        <v>0</v>
      </c>
      <c r="BP26" s="92">
        <f t="shared" si="28"/>
        <v>0</v>
      </c>
      <c r="BQ26" s="92">
        <f t="shared" si="28"/>
        <v>0</v>
      </c>
      <c r="BR26" s="92">
        <f t="shared" si="28"/>
        <v>0</v>
      </c>
      <c r="BS26" s="92">
        <f t="shared" si="28"/>
        <v>0</v>
      </c>
      <c r="BT26" s="92">
        <f t="shared" si="28"/>
        <v>0</v>
      </c>
      <c r="BU26" s="92">
        <f t="shared" si="28"/>
        <v>0</v>
      </c>
      <c r="BV26" s="92">
        <f t="shared" si="28"/>
        <v>0</v>
      </c>
      <c r="BW26" s="92">
        <f t="shared" si="28"/>
        <v>0</v>
      </c>
      <c r="BX26" s="92">
        <f t="shared" ref="BX26:CV26" si="29">SUM(BX27,BX34:BX35)</f>
        <v>0</v>
      </c>
      <c r="BY26" s="92">
        <f t="shared" si="29"/>
        <v>0</v>
      </c>
      <c r="BZ26" s="92">
        <f t="shared" si="29"/>
        <v>0</v>
      </c>
      <c r="CA26" s="92">
        <f t="shared" si="29"/>
        <v>0</v>
      </c>
      <c r="CB26" s="92">
        <f t="shared" si="29"/>
        <v>0</v>
      </c>
      <c r="CC26" s="92">
        <f t="shared" si="29"/>
        <v>0</v>
      </c>
      <c r="CD26" s="92">
        <f t="shared" si="29"/>
        <v>0</v>
      </c>
      <c r="CE26" s="92">
        <f t="shared" si="29"/>
        <v>0</v>
      </c>
      <c r="CF26" s="92">
        <f t="shared" si="29"/>
        <v>0</v>
      </c>
      <c r="CG26" s="93">
        <f>SUM(CG27,CG34:CG35)</f>
        <v>0</v>
      </c>
      <c r="CH26" s="80">
        <f t="shared" ref="CH26:CK26" si="30">SUM(CH27,CH34:CH35)</f>
        <v>0</v>
      </c>
      <c r="CI26" s="80">
        <f t="shared" si="30"/>
        <v>0</v>
      </c>
      <c r="CJ26" s="80">
        <f t="shared" si="30"/>
        <v>0</v>
      </c>
      <c r="CK26" s="80">
        <f t="shared" si="30"/>
        <v>0</v>
      </c>
      <c r="CL26" s="61"/>
      <c r="CM26" s="9"/>
      <c r="CN26" s="9"/>
      <c r="CO26" s="9"/>
      <c r="CP26"/>
      <c r="CQ26"/>
      <c r="CR26"/>
    </row>
    <row r="27" spans="1:96" s="62" customFormat="1" ht="15" x14ac:dyDescent="0.25">
      <c r="A27" s="55">
        <f t="shared" si="11"/>
        <v>27</v>
      </c>
      <c r="B27" s="71"/>
      <c r="C27" s="71"/>
      <c r="D27" s="71"/>
      <c r="E27" s="71"/>
      <c r="F27" s="94" t="s">
        <v>39</v>
      </c>
      <c r="G27" s="95" t="s">
        <v>40</v>
      </c>
      <c r="H27" s="95"/>
      <c r="I27" s="95"/>
      <c r="J27" s="63">
        <f t="shared" si="12"/>
        <v>7776408.71</v>
      </c>
      <c r="K27" s="92">
        <f>SUM(K28:K32)</f>
        <v>0</v>
      </c>
      <c r="L27" s="92">
        <f t="shared" ref="L27:BW27" si="31">SUM(L28:L32)</f>
        <v>9605.19</v>
      </c>
      <c r="M27" s="92">
        <f t="shared" si="31"/>
        <v>204260.03999999998</v>
      </c>
      <c r="N27" s="92">
        <f t="shared" si="31"/>
        <v>0</v>
      </c>
      <c r="O27" s="92">
        <f t="shared" si="31"/>
        <v>250718.54000000004</v>
      </c>
      <c r="P27" s="92">
        <f t="shared" si="31"/>
        <v>20064.53</v>
      </c>
      <c r="Q27" s="92">
        <f t="shared" si="31"/>
        <v>932225.8899999999</v>
      </c>
      <c r="R27" s="92">
        <f t="shared" si="31"/>
        <v>242620.91</v>
      </c>
      <c r="S27" s="92">
        <f t="shared" si="31"/>
        <v>248137.34</v>
      </c>
      <c r="T27" s="92">
        <f t="shared" si="31"/>
        <v>0</v>
      </c>
      <c r="U27" s="92">
        <f t="shared" si="31"/>
        <v>1033957.31</v>
      </c>
      <c r="V27" s="92">
        <f t="shared" si="31"/>
        <v>3737.97</v>
      </c>
      <c r="W27" s="92">
        <f t="shared" si="31"/>
        <v>7212.2</v>
      </c>
      <c r="X27" s="92">
        <f t="shared" si="31"/>
        <v>84631.59</v>
      </c>
      <c r="Y27" s="92">
        <f t="shared" si="31"/>
        <v>160386.34</v>
      </c>
      <c r="Z27" s="92">
        <f t="shared" si="31"/>
        <v>87517.62</v>
      </c>
      <c r="AA27" s="92">
        <f t="shared" si="31"/>
        <v>1198167.8500000001</v>
      </c>
      <c r="AB27" s="92">
        <f t="shared" si="31"/>
        <v>213587.36</v>
      </c>
      <c r="AC27" s="92">
        <f t="shared" si="31"/>
        <v>96701.98000000001</v>
      </c>
      <c r="AD27" s="92">
        <f t="shared" si="31"/>
        <v>1468921.4799999997</v>
      </c>
      <c r="AE27" s="92">
        <f t="shared" si="31"/>
        <v>38866.29</v>
      </c>
      <c r="AF27" s="92">
        <f t="shared" si="31"/>
        <v>53774.280000000006</v>
      </c>
      <c r="AG27" s="92">
        <f t="shared" si="31"/>
        <v>61816.67</v>
      </c>
      <c r="AH27" s="92">
        <f t="shared" si="31"/>
        <v>123267.8</v>
      </c>
      <c r="AI27" s="92">
        <f t="shared" si="31"/>
        <v>230558.3</v>
      </c>
      <c r="AJ27" s="92">
        <f t="shared" si="31"/>
        <v>95701.16</v>
      </c>
      <c r="AK27" s="92">
        <f t="shared" si="31"/>
        <v>377278.97</v>
      </c>
      <c r="AL27" s="92">
        <f t="shared" si="31"/>
        <v>4939.05</v>
      </c>
      <c r="AM27" s="92">
        <f t="shared" si="31"/>
        <v>402801.83999999997</v>
      </c>
      <c r="AN27" s="92">
        <f t="shared" si="31"/>
        <v>37775.030000000006</v>
      </c>
      <c r="AO27" s="92">
        <f t="shared" si="31"/>
        <v>65608.81</v>
      </c>
      <c r="AP27" s="92">
        <f t="shared" si="31"/>
        <v>21566.37</v>
      </c>
      <c r="AQ27" s="92">
        <f t="shared" si="31"/>
        <v>0</v>
      </c>
      <c r="AR27" s="92">
        <f t="shared" si="31"/>
        <v>0</v>
      </c>
      <c r="AS27" s="92">
        <f t="shared" si="31"/>
        <v>0</v>
      </c>
      <c r="AT27" s="92">
        <f t="shared" si="31"/>
        <v>0</v>
      </c>
      <c r="AU27" s="92">
        <f t="shared" si="31"/>
        <v>0</v>
      </c>
      <c r="AV27" s="92">
        <f t="shared" si="31"/>
        <v>0</v>
      </c>
      <c r="AW27" s="92">
        <f t="shared" si="31"/>
        <v>0</v>
      </c>
      <c r="AX27" s="92">
        <f t="shared" si="31"/>
        <v>0</v>
      </c>
      <c r="AY27" s="92">
        <f t="shared" si="31"/>
        <v>0</v>
      </c>
      <c r="AZ27" s="92">
        <f t="shared" si="31"/>
        <v>0</v>
      </c>
      <c r="BA27" s="92">
        <f t="shared" si="31"/>
        <v>0</v>
      </c>
      <c r="BB27" s="92">
        <f t="shared" si="31"/>
        <v>0</v>
      </c>
      <c r="BC27" s="92">
        <f t="shared" si="31"/>
        <v>0</v>
      </c>
      <c r="BD27" s="92">
        <f t="shared" si="31"/>
        <v>0</v>
      </c>
      <c r="BE27" s="92">
        <f t="shared" si="31"/>
        <v>0</v>
      </c>
      <c r="BF27" s="92">
        <f t="shared" si="31"/>
        <v>0</v>
      </c>
      <c r="BG27" s="92">
        <f t="shared" si="31"/>
        <v>0</v>
      </c>
      <c r="BH27" s="92">
        <f t="shared" si="31"/>
        <v>0</v>
      </c>
      <c r="BI27" s="92">
        <f t="shared" si="31"/>
        <v>0</v>
      </c>
      <c r="BJ27" s="92">
        <f t="shared" si="31"/>
        <v>0</v>
      </c>
      <c r="BK27" s="92">
        <f t="shared" si="31"/>
        <v>0</v>
      </c>
      <c r="BL27" s="92">
        <f t="shared" si="31"/>
        <v>0</v>
      </c>
      <c r="BM27" s="92">
        <f t="shared" si="31"/>
        <v>0</v>
      </c>
      <c r="BN27" s="92">
        <f t="shared" si="31"/>
        <v>0</v>
      </c>
      <c r="BO27" s="92">
        <f t="shared" si="31"/>
        <v>0</v>
      </c>
      <c r="BP27" s="92">
        <f t="shared" si="31"/>
        <v>0</v>
      </c>
      <c r="BQ27" s="92">
        <f t="shared" si="31"/>
        <v>0</v>
      </c>
      <c r="BR27" s="92">
        <f t="shared" si="31"/>
        <v>0</v>
      </c>
      <c r="BS27" s="92">
        <f t="shared" si="31"/>
        <v>0</v>
      </c>
      <c r="BT27" s="92">
        <f t="shared" si="31"/>
        <v>0</v>
      </c>
      <c r="BU27" s="92">
        <f t="shared" si="31"/>
        <v>0</v>
      </c>
      <c r="BV27" s="92">
        <f t="shared" si="31"/>
        <v>0</v>
      </c>
      <c r="BW27" s="92">
        <f t="shared" si="31"/>
        <v>0</v>
      </c>
      <c r="BX27" s="92">
        <f t="shared" ref="BX27:CV27" si="32">SUM(BX28:BX32)</f>
        <v>0</v>
      </c>
      <c r="BY27" s="92">
        <f t="shared" si="32"/>
        <v>0</v>
      </c>
      <c r="BZ27" s="92">
        <f t="shared" si="32"/>
        <v>0</v>
      </c>
      <c r="CA27" s="92">
        <f t="shared" si="32"/>
        <v>0</v>
      </c>
      <c r="CB27" s="92">
        <f t="shared" si="32"/>
        <v>0</v>
      </c>
      <c r="CC27" s="92">
        <f t="shared" si="32"/>
        <v>0</v>
      </c>
      <c r="CD27" s="92">
        <f t="shared" si="32"/>
        <v>0</v>
      </c>
      <c r="CE27" s="92">
        <f t="shared" si="32"/>
        <v>0</v>
      </c>
      <c r="CF27" s="92">
        <f t="shared" si="32"/>
        <v>0</v>
      </c>
      <c r="CG27" s="93">
        <f>SUM(CG28:CG32)</f>
        <v>0</v>
      </c>
      <c r="CH27" s="80">
        <f t="shared" ref="CH27:CK27" si="33">SUM(CH28:CH32)</f>
        <v>0</v>
      </c>
      <c r="CI27" s="80">
        <f t="shared" si="33"/>
        <v>0</v>
      </c>
      <c r="CJ27" s="80">
        <f t="shared" si="33"/>
        <v>0</v>
      </c>
      <c r="CK27" s="80">
        <f t="shared" si="33"/>
        <v>0</v>
      </c>
      <c r="CL27" s="61"/>
      <c r="CM27" s="9"/>
      <c r="CN27" s="9"/>
      <c r="CO27" s="9"/>
      <c r="CP27"/>
      <c r="CQ27"/>
      <c r="CR27"/>
    </row>
    <row r="28" spans="1:96" ht="15" x14ac:dyDescent="0.25">
      <c r="A28" s="55">
        <f t="shared" si="11"/>
        <v>28</v>
      </c>
      <c r="B28" s="73"/>
      <c r="C28" s="73"/>
      <c r="D28" s="73"/>
      <c r="E28" s="73"/>
      <c r="F28" s="96"/>
      <c r="G28" s="73" t="s">
        <v>41</v>
      </c>
      <c r="H28" s="97" t="s">
        <v>42</v>
      </c>
      <c r="I28" s="97"/>
      <c r="J28" s="63">
        <f t="shared" si="12"/>
        <v>2961587.8000000003</v>
      </c>
      <c r="K28" s="74"/>
      <c r="L28" s="74">
        <v>2176.0300000000002</v>
      </c>
      <c r="M28" s="74">
        <v>87682.39</v>
      </c>
      <c r="N28" s="74"/>
      <c r="O28" s="74">
        <v>155717.57</v>
      </c>
      <c r="P28" s="74"/>
      <c r="Q28" s="74">
        <v>474365.11</v>
      </c>
      <c r="R28" s="74"/>
      <c r="S28" s="74">
        <v>115458.99</v>
      </c>
      <c r="T28" s="74"/>
      <c r="U28" s="74">
        <v>401040.68</v>
      </c>
      <c r="V28" s="74"/>
      <c r="W28" s="74">
        <v>2264.31</v>
      </c>
      <c r="X28" s="74">
        <v>42922.559999999998</v>
      </c>
      <c r="Y28" s="74">
        <v>65038.69</v>
      </c>
      <c r="Z28" s="74">
        <v>1887.35</v>
      </c>
      <c r="AA28" s="74">
        <v>433475.25</v>
      </c>
      <c r="AB28" s="74">
        <v>114810.72</v>
      </c>
      <c r="AC28" s="74">
        <v>18085.88</v>
      </c>
      <c r="AD28" s="74">
        <v>592109.42000000004</v>
      </c>
      <c r="AE28" s="74">
        <v>20248.57</v>
      </c>
      <c r="AF28" s="74">
        <v>28672.6</v>
      </c>
      <c r="AG28" s="74">
        <v>33803.78</v>
      </c>
      <c r="AH28" s="74">
        <v>71738.16</v>
      </c>
      <c r="AI28" s="74"/>
      <c r="AJ28" s="74">
        <v>40350.699999999997</v>
      </c>
      <c r="AK28" s="74">
        <v>112079.11</v>
      </c>
      <c r="AL28" s="74"/>
      <c r="AM28" s="74">
        <v>115317.2</v>
      </c>
      <c r="AN28" s="74">
        <v>20673.47</v>
      </c>
      <c r="AO28" s="74"/>
      <c r="AP28" s="74">
        <v>11669.26</v>
      </c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6"/>
      <c r="CH28" s="77"/>
      <c r="CI28" s="77"/>
      <c r="CJ28" s="77"/>
      <c r="CK28" s="77"/>
      <c r="CL28" s="8"/>
    </row>
    <row r="29" spans="1:96" ht="15" x14ac:dyDescent="0.25">
      <c r="A29" s="55">
        <f t="shared" si="11"/>
        <v>29</v>
      </c>
      <c r="B29" s="73"/>
      <c r="C29" s="73"/>
      <c r="D29" s="73"/>
      <c r="E29" s="73"/>
      <c r="F29" s="96"/>
      <c r="G29" s="73" t="s">
        <v>43</v>
      </c>
      <c r="H29" s="73" t="s">
        <v>44</v>
      </c>
      <c r="I29" s="73"/>
      <c r="J29" s="63">
        <f t="shared" si="12"/>
        <v>2866123.0699999989</v>
      </c>
      <c r="K29" s="74"/>
      <c r="L29" s="74">
        <v>4942.17</v>
      </c>
      <c r="M29" s="74">
        <v>92990.26</v>
      </c>
      <c r="N29" s="74"/>
      <c r="O29" s="74">
        <v>75776.2</v>
      </c>
      <c r="P29" s="74">
        <v>4.41</v>
      </c>
      <c r="Q29" s="74">
        <v>375689.34</v>
      </c>
      <c r="R29" s="74"/>
      <c r="S29" s="74">
        <v>102380.95</v>
      </c>
      <c r="T29" s="74"/>
      <c r="U29" s="74">
        <v>514355.63</v>
      </c>
      <c r="V29" s="74"/>
      <c r="W29" s="74">
        <v>2899.92</v>
      </c>
      <c r="X29" s="74">
        <v>38917.879999999997</v>
      </c>
      <c r="Y29" s="74">
        <v>70025.53</v>
      </c>
      <c r="Z29" s="74">
        <v>37938.28</v>
      </c>
      <c r="AA29" s="74">
        <v>475094.54</v>
      </c>
      <c r="AB29" s="74">
        <v>77477.45</v>
      </c>
      <c r="AC29" s="74">
        <v>41814.42</v>
      </c>
      <c r="AD29" s="74">
        <v>645063.71</v>
      </c>
      <c r="AE29" s="74">
        <v>18450.23</v>
      </c>
      <c r="AF29" s="74">
        <v>23520.23</v>
      </c>
      <c r="AG29" s="74">
        <v>21761.42</v>
      </c>
      <c r="AH29" s="74">
        <v>34098.720000000001</v>
      </c>
      <c r="AI29" s="74"/>
      <c r="AJ29" s="74">
        <v>17525.3</v>
      </c>
      <c r="AK29" s="74">
        <v>45017.54</v>
      </c>
      <c r="AL29" s="74"/>
      <c r="AM29" s="74">
        <v>124800.51</v>
      </c>
      <c r="AN29" s="74">
        <v>16257.76</v>
      </c>
      <c r="AO29" s="74"/>
      <c r="AP29" s="74">
        <v>9320.67</v>
      </c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6"/>
      <c r="CH29" s="77"/>
      <c r="CI29" s="77"/>
      <c r="CJ29" s="77"/>
      <c r="CK29" s="77"/>
      <c r="CL29" s="8"/>
    </row>
    <row r="30" spans="1:96" ht="15" x14ac:dyDescent="0.25">
      <c r="A30" s="55">
        <f t="shared" si="11"/>
        <v>30</v>
      </c>
      <c r="B30" s="73"/>
      <c r="C30" s="73"/>
      <c r="D30" s="73"/>
      <c r="E30" s="73"/>
      <c r="F30" s="96"/>
      <c r="G30" s="73" t="s">
        <v>45</v>
      </c>
      <c r="H30" s="73" t="s">
        <v>46</v>
      </c>
      <c r="I30" s="73"/>
      <c r="J30" s="63">
        <f t="shared" si="12"/>
        <v>119668.88</v>
      </c>
      <c r="K30" s="74"/>
      <c r="L30" s="74">
        <v>1111.56</v>
      </c>
      <c r="M30" s="74">
        <v>1232.22</v>
      </c>
      <c r="N30" s="74"/>
      <c r="O30" s="74">
        <v>3851.63</v>
      </c>
      <c r="P30" s="74"/>
      <c r="Q30" s="74">
        <v>31994.94</v>
      </c>
      <c r="R30" s="74">
        <v>6654.1</v>
      </c>
      <c r="S30" s="74"/>
      <c r="T30" s="74"/>
      <c r="U30" s="74"/>
      <c r="V30" s="74"/>
      <c r="W30" s="74"/>
      <c r="X30" s="74">
        <v>143.87</v>
      </c>
      <c r="Y30" s="74"/>
      <c r="Z30" s="74"/>
      <c r="AA30" s="74"/>
      <c r="AB30" s="74">
        <v>349.76</v>
      </c>
      <c r="AC30" s="74"/>
      <c r="AD30" s="74">
        <v>764.65</v>
      </c>
      <c r="AE30" s="74">
        <v>167.49</v>
      </c>
      <c r="AF30" s="74">
        <v>356.3</v>
      </c>
      <c r="AG30" s="74">
        <v>1190.08</v>
      </c>
      <c r="AH30" s="74">
        <v>2890.14</v>
      </c>
      <c r="AI30" s="74"/>
      <c r="AJ30" s="74">
        <v>7723.75</v>
      </c>
      <c r="AK30" s="74">
        <v>61120.86</v>
      </c>
      <c r="AL30" s="74"/>
      <c r="AM30" s="74"/>
      <c r="AN30" s="74"/>
      <c r="AO30" s="74"/>
      <c r="AP30" s="74">
        <v>117.53</v>
      </c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6"/>
      <c r="CH30" s="77"/>
      <c r="CI30" s="77"/>
      <c r="CJ30" s="77"/>
      <c r="CK30" s="77"/>
      <c r="CL30" s="8"/>
    </row>
    <row r="31" spans="1:96" ht="15" x14ac:dyDescent="0.25">
      <c r="A31" s="55">
        <f t="shared" si="11"/>
        <v>31</v>
      </c>
      <c r="B31" s="73"/>
      <c r="C31" s="73"/>
      <c r="D31" s="73"/>
      <c r="E31" s="73"/>
      <c r="F31" s="96"/>
      <c r="G31" s="73" t="s">
        <v>47</v>
      </c>
      <c r="H31" s="73" t="s">
        <v>48</v>
      </c>
      <c r="I31" s="73"/>
      <c r="J31" s="63">
        <f t="shared" si="12"/>
        <v>745.75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>
        <v>298.3</v>
      </c>
      <c r="AC31" s="74"/>
      <c r="AD31" s="74">
        <v>447.45</v>
      </c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6"/>
      <c r="CH31" s="77"/>
      <c r="CI31" s="77"/>
      <c r="CJ31" s="77"/>
      <c r="CK31" s="77"/>
      <c r="CL31" s="8"/>
    </row>
    <row r="32" spans="1:96" ht="15" x14ac:dyDescent="0.25">
      <c r="A32" s="55">
        <f t="shared" si="11"/>
        <v>32</v>
      </c>
      <c r="B32" s="73"/>
      <c r="C32" s="73"/>
      <c r="D32" s="73"/>
      <c r="E32" s="73"/>
      <c r="F32" s="96"/>
      <c r="G32" s="73" t="s">
        <v>49</v>
      </c>
      <c r="H32" s="73" t="s">
        <v>50</v>
      </c>
      <c r="I32" s="73"/>
      <c r="J32" s="63">
        <f t="shared" si="12"/>
        <v>1828283.21</v>
      </c>
      <c r="K32" s="74"/>
      <c r="L32" s="74">
        <v>1375.43</v>
      </c>
      <c r="M32" s="74">
        <v>22355.17</v>
      </c>
      <c r="N32" s="74"/>
      <c r="O32" s="74">
        <v>15373.14</v>
      </c>
      <c r="P32" s="74">
        <v>20060.12</v>
      </c>
      <c r="Q32" s="74">
        <v>50176.5</v>
      </c>
      <c r="R32" s="74">
        <v>235966.81</v>
      </c>
      <c r="S32" s="74">
        <v>30297.4</v>
      </c>
      <c r="T32" s="74"/>
      <c r="U32" s="74">
        <v>118561</v>
      </c>
      <c r="V32" s="74">
        <v>3737.97</v>
      </c>
      <c r="W32" s="74">
        <v>2047.97</v>
      </c>
      <c r="X32" s="74">
        <v>2647.28</v>
      </c>
      <c r="Y32" s="74">
        <v>25322.12</v>
      </c>
      <c r="Z32" s="74">
        <v>47691.99</v>
      </c>
      <c r="AA32" s="74">
        <v>289598.06</v>
      </c>
      <c r="AB32" s="74">
        <v>20651.13</v>
      </c>
      <c r="AC32" s="74">
        <v>36801.68</v>
      </c>
      <c r="AD32" s="74">
        <v>230536.25</v>
      </c>
      <c r="AE32" s="74"/>
      <c r="AF32" s="74">
        <v>1225.1500000000001</v>
      </c>
      <c r="AG32" s="74">
        <v>5061.3900000000003</v>
      </c>
      <c r="AH32" s="74">
        <v>14540.78</v>
      </c>
      <c r="AI32" s="74">
        <v>230558.3</v>
      </c>
      <c r="AJ32" s="74">
        <v>30101.41</v>
      </c>
      <c r="AK32" s="74">
        <v>159061.46</v>
      </c>
      <c r="AL32" s="74">
        <v>4939.05</v>
      </c>
      <c r="AM32" s="74">
        <v>162684.13</v>
      </c>
      <c r="AN32" s="74">
        <v>843.8</v>
      </c>
      <c r="AO32" s="74">
        <v>65608.81</v>
      </c>
      <c r="AP32" s="74">
        <v>458.91</v>
      </c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6"/>
      <c r="CH32" s="77"/>
      <c r="CI32" s="77"/>
      <c r="CJ32" s="77"/>
      <c r="CK32" s="77"/>
      <c r="CL32" s="8"/>
    </row>
    <row r="33" spans="1:96" ht="15" x14ac:dyDescent="0.25">
      <c r="A33" s="55">
        <f t="shared" si="11"/>
        <v>33</v>
      </c>
      <c r="B33" s="73"/>
      <c r="C33" s="73"/>
      <c r="D33" s="73"/>
      <c r="E33" s="73"/>
      <c r="F33" s="94" t="s">
        <v>51</v>
      </c>
      <c r="G33" s="95" t="s">
        <v>52</v>
      </c>
      <c r="H33" s="73"/>
      <c r="I33" s="73"/>
      <c r="J33" s="63">
        <f t="shared" si="12"/>
        <v>19886.96</v>
      </c>
      <c r="K33" s="78">
        <f>SUM(K34:K35)</f>
        <v>0</v>
      </c>
      <c r="L33" s="78">
        <f t="shared" ref="L33:BW33" si="34">SUM(L34:L35)</f>
        <v>19886.96</v>
      </c>
      <c r="M33" s="78">
        <f t="shared" si="34"/>
        <v>0</v>
      </c>
      <c r="N33" s="78">
        <f t="shared" si="34"/>
        <v>0</v>
      </c>
      <c r="O33" s="78">
        <f t="shared" si="34"/>
        <v>0</v>
      </c>
      <c r="P33" s="78">
        <f t="shared" si="34"/>
        <v>0</v>
      </c>
      <c r="Q33" s="78">
        <f t="shared" si="34"/>
        <v>0</v>
      </c>
      <c r="R33" s="78">
        <f t="shared" si="34"/>
        <v>0</v>
      </c>
      <c r="S33" s="78">
        <f t="shared" si="34"/>
        <v>0</v>
      </c>
      <c r="T33" s="78">
        <f t="shared" si="34"/>
        <v>0</v>
      </c>
      <c r="U33" s="78">
        <f t="shared" si="34"/>
        <v>0</v>
      </c>
      <c r="V33" s="78">
        <f t="shared" si="34"/>
        <v>0</v>
      </c>
      <c r="W33" s="78">
        <f t="shared" si="34"/>
        <v>0</v>
      </c>
      <c r="X33" s="78">
        <f t="shared" si="34"/>
        <v>0</v>
      </c>
      <c r="Y33" s="78">
        <f t="shared" si="34"/>
        <v>0</v>
      </c>
      <c r="Z33" s="78">
        <f t="shared" si="34"/>
        <v>0</v>
      </c>
      <c r="AA33" s="78">
        <f t="shared" si="34"/>
        <v>0</v>
      </c>
      <c r="AB33" s="78">
        <f t="shared" si="34"/>
        <v>0</v>
      </c>
      <c r="AC33" s="78">
        <f t="shared" si="34"/>
        <v>0</v>
      </c>
      <c r="AD33" s="78">
        <f t="shared" si="34"/>
        <v>0</v>
      </c>
      <c r="AE33" s="78">
        <f t="shared" si="34"/>
        <v>0</v>
      </c>
      <c r="AF33" s="78">
        <f t="shared" si="34"/>
        <v>0</v>
      </c>
      <c r="AG33" s="78">
        <f t="shared" si="34"/>
        <v>0</v>
      </c>
      <c r="AH33" s="78">
        <f t="shared" si="34"/>
        <v>0</v>
      </c>
      <c r="AI33" s="78">
        <f t="shared" si="34"/>
        <v>0</v>
      </c>
      <c r="AJ33" s="78">
        <f t="shared" si="34"/>
        <v>0</v>
      </c>
      <c r="AK33" s="78">
        <f t="shared" si="34"/>
        <v>0</v>
      </c>
      <c r="AL33" s="78">
        <f t="shared" si="34"/>
        <v>0</v>
      </c>
      <c r="AM33" s="78">
        <f t="shared" si="34"/>
        <v>0</v>
      </c>
      <c r="AN33" s="78">
        <f t="shared" si="34"/>
        <v>0</v>
      </c>
      <c r="AO33" s="78">
        <f t="shared" si="34"/>
        <v>0</v>
      </c>
      <c r="AP33" s="78">
        <f t="shared" si="34"/>
        <v>0</v>
      </c>
      <c r="AQ33" s="78">
        <f t="shared" si="34"/>
        <v>0</v>
      </c>
      <c r="AR33" s="78">
        <f t="shared" si="34"/>
        <v>0</v>
      </c>
      <c r="AS33" s="78">
        <f t="shared" si="34"/>
        <v>0</v>
      </c>
      <c r="AT33" s="78">
        <f t="shared" si="34"/>
        <v>0</v>
      </c>
      <c r="AU33" s="78">
        <f t="shared" si="34"/>
        <v>0</v>
      </c>
      <c r="AV33" s="78">
        <f t="shared" si="34"/>
        <v>0</v>
      </c>
      <c r="AW33" s="78">
        <f t="shared" si="34"/>
        <v>0</v>
      </c>
      <c r="AX33" s="78">
        <f t="shared" si="34"/>
        <v>0</v>
      </c>
      <c r="AY33" s="78">
        <f t="shared" si="34"/>
        <v>0</v>
      </c>
      <c r="AZ33" s="78">
        <f t="shared" si="34"/>
        <v>0</v>
      </c>
      <c r="BA33" s="78">
        <f t="shared" si="34"/>
        <v>0</v>
      </c>
      <c r="BB33" s="78">
        <f t="shared" si="34"/>
        <v>0</v>
      </c>
      <c r="BC33" s="78">
        <f t="shared" si="34"/>
        <v>0</v>
      </c>
      <c r="BD33" s="78">
        <f t="shared" si="34"/>
        <v>0</v>
      </c>
      <c r="BE33" s="78">
        <f t="shared" si="34"/>
        <v>0</v>
      </c>
      <c r="BF33" s="78">
        <f t="shared" si="34"/>
        <v>0</v>
      </c>
      <c r="BG33" s="78">
        <f t="shared" si="34"/>
        <v>0</v>
      </c>
      <c r="BH33" s="78">
        <f t="shared" si="34"/>
        <v>0</v>
      </c>
      <c r="BI33" s="78">
        <f t="shared" si="34"/>
        <v>0</v>
      </c>
      <c r="BJ33" s="78">
        <f t="shared" si="34"/>
        <v>0</v>
      </c>
      <c r="BK33" s="78">
        <f t="shared" si="34"/>
        <v>0</v>
      </c>
      <c r="BL33" s="78">
        <f t="shared" si="34"/>
        <v>0</v>
      </c>
      <c r="BM33" s="78">
        <f t="shared" si="34"/>
        <v>0</v>
      </c>
      <c r="BN33" s="78">
        <f t="shared" si="34"/>
        <v>0</v>
      </c>
      <c r="BO33" s="78">
        <f t="shared" si="34"/>
        <v>0</v>
      </c>
      <c r="BP33" s="78">
        <f t="shared" si="34"/>
        <v>0</v>
      </c>
      <c r="BQ33" s="78">
        <f t="shared" si="34"/>
        <v>0</v>
      </c>
      <c r="BR33" s="78">
        <f t="shared" si="34"/>
        <v>0</v>
      </c>
      <c r="BS33" s="78">
        <f t="shared" si="34"/>
        <v>0</v>
      </c>
      <c r="BT33" s="78">
        <f t="shared" si="34"/>
        <v>0</v>
      </c>
      <c r="BU33" s="78">
        <f t="shared" si="34"/>
        <v>0</v>
      </c>
      <c r="BV33" s="78">
        <f t="shared" si="34"/>
        <v>0</v>
      </c>
      <c r="BW33" s="78">
        <f t="shared" si="34"/>
        <v>0</v>
      </c>
      <c r="BX33" s="78">
        <f t="shared" ref="BX33:CV33" si="35">SUM(BX34:BX35)</f>
        <v>0</v>
      </c>
      <c r="BY33" s="78">
        <f t="shared" si="35"/>
        <v>0</v>
      </c>
      <c r="BZ33" s="78">
        <f t="shared" si="35"/>
        <v>0</v>
      </c>
      <c r="CA33" s="78">
        <f t="shared" si="35"/>
        <v>0</v>
      </c>
      <c r="CB33" s="78">
        <f t="shared" si="35"/>
        <v>0</v>
      </c>
      <c r="CC33" s="78">
        <f t="shared" si="35"/>
        <v>0</v>
      </c>
      <c r="CD33" s="78">
        <f t="shared" si="35"/>
        <v>0</v>
      </c>
      <c r="CE33" s="78">
        <f t="shared" si="35"/>
        <v>0</v>
      </c>
      <c r="CF33" s="78">
        <f t="shared" si="35"/>
        <v>0</v>
      </c>
      <c r="CG33" s="79">
        <f>SUM(CG34:CG35)</f>
        <v>0</v>
      </c>
      <c r="CH33" s="80">
        <f t="shared" ref="CH33:CK33" si="36">SUM(CH34:CH35)</f>
        <v>0</v>
      </c>
      <c r="CI33" s="80">
        <f t="shared" si="36"/>
        <v>0</v>
      </c>
      <c r="CJ33" s="80">
        <f t="shared" si="36"/>
        <v>0</v>
      </c>
      <c r="CK33" s="80">
        <f t="shared" si="36"/>
        <v>0</v>
      </c>
      <c r="CL33" s="8"/>
    </row>
    <row r="34" spans="1:96" ht="15" x14ac:dyDescent="0.25">
      <c r="A34" s="55">
        <f t="shared" si="11"/>
        <v>34</v>
      </c>
      <c r="B34" s="73"/>
      <c r="C34" s="73"/>
      <c r="D34" s="73"/>
      <c r="E34" s="73"/>
      <c r="F34" s="94"/>
      <c r="G34" s="73" t="s">
        <v>41</v>
      </c>
      <c r="H34" s="98" t="s">
        <v>53</v>
      </c>
      <c r="I34" s="73"/>
      <c r="J34" s="63">
        <f t="shared" si="12"/>
        <v>19886.96</v>
      </c>
      <c r="K34" s="99"/>
      <c r="L34" s="99">
        <v>19886.96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100"/>
      <c r="CH34" s="77"/>
      <c r="CI34" s="77"/>
      <c r="CJ34" s="77"/>
      <c r="CK34" s="77"/>
      <c r="CL34" s="61"/>
    </row>
    <row r="35" spans="1:96" s="62" customFormat="1" ht="15" x14ac:dyDescent="0.25">
      <c r="A35" s="55">
        <f t="shared" si="11"/>
        <v>35</v>
      </c>
      <c r="B35" s="73"/>
      <c r="C35" s="73"/>
      <c r="D35" s="73"/>
      <c r="E35" s="73"/>
      <c r="F35" s="94"/>
      <c r="G35" s="73" t="s">
        <v>54</v>
      </c>
      <c r="H35" s="98" t="s">
        <v>55</v>
      </c>
      <c r="I35" s="73"/>
      <c r="J35" s="63">
        <f t="shared" si="12"/>
        <v>0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100"/>
      <c r="CH35" s="77"/>
      <c r="CI35" s="77"/>
      <c r="CJ35" s="77"/>
      <c r="CK35" s="77"/>
      <c r="CL35" s="61"/>
      <c r="CM35" s="9"/>
      <c r="CN35" s="9"/>
      <c r="CO35" s="9"/>
      <c r="CP35"/>
      <c r="CQ35"/>
      <c r="CR35"/>
    </row>
    <row r="36" spans="1:96" ht="15" x14ac:dyDescent="0.25">
      <c r="A36" s="55">
        <f t="shared" si="11"/>
        <v>36</v>
      </c>
      <c r="B36" s="73"/>
      <c r="C36" s="73"/>
      <c r="D36" s="73"/>
      <c r="E36" s="71" t="s">
        <v>21</v>
      </c>
      <c r="F36" s="94" t="s">
        <v>34</v>
      </c>
      <c r="G36" s="73"/>
      <c r="H36" s="73"/>
      <c r="I36" s="73"/>
      <c r="J36" s="63">
        <f t="shared" si="12"/>
        <v>300579.77</v>
      </c>
      <c r="K36" s="92">
        <f>SUM(K40,K37)</f>
        <v>0</v>
      </c>
      <c r="L36" s="92">
        <f t="shared" ref="L36:BW36" si="37">SUM(L40,L37)</f>
        <v>0</v>
      </c>
      <c r="M36" s="92">
        <f t="shared" si="37"/>
        <v>0</v>
      </c>
      <c r="N36" s="92">
        <f t="shared" si="37"/>
        <v>0</v>
      </c>
      <c r="O36" s="92">
        <f t="shared" si="37"/>
        <v>0</v>
      </c>
      <c r="P36" s="92">
        <f t="shared" si="37"/>
        <v>0</v>
      </c>
      <c r="Q36" s="92">
        <f t="shared" si="37"/>
        <v>0</v>
      </c>
      <c r="R36" s="92">
        <f t="shared" si="37"/>
        <v>0</v>
      </c>
      <c r="S36" s="92">
        <f t="shared" si="37"/>
        <v>16083.42</v>
      </c>
      <c r="T36" s="92">
        <f t="shared" si="37"/>
        <v>16412.05</v>
      </c>
      <c r="U36" s="92">
        <f t="shared" si="37"/>
        <v>112895.54</v>
      </c>
      <c r="V36" s="92">
        <f t="shared" si="37"/>
        <v>0</v>
      </c>
      <c r="W36" s="92">
        <f t="shared" si="37"/>
        <v>0</v>
      </c>
      <c r="X36" s="92">
        <f t="shared" si="37"/>
        <v>0</v>
      </c>
      <c r="Y36" s="92">
        <f t="shared" si="37"/>
        <v>0</v>
      </c>
      <c r="Z36" s="92">
        <f t="shared" si="37"/>
        <v>0</v>
      </c>
      <c r="AA36" s="92">
        <f t="shared" si="37"/>
        <v>0</v>
      </c>
      <c r="AB36" s="92">
        <f t="shared" si="37"/>
        <v>8630.2999999999993</v>
      </c>
      <c r="AC36" s="92">
        <f t="shared" si="37"/>
        <v>5642.25</v>
      </c>
      <c r="AD36" s="92">
        <f t="shared" si="37"/>
        <v>112825.14</v>
      </c>
      <c r="AE36" s="92">
        <f t="shared" si="37"/>
        <v>0</v>
      </c>
      <c r="AF36" s="92">
        <f t="shared" si="37"/>
        <v>0</v>
      </c>
      <c r="AG36" s="92">
        <f t="shared" si="37"/>
        <v>0</v>
      </c>
      <c r="AH36" s="92">
        <f t="shared" si="37"/>
        <v>0</v>
      </c>
      <c r="AI36" s="92">
        <f t="shared" si="37"/>
        <v>0</v>
      </c>
      <c r="AJ36" s="92">
        <f t="shared" si="37"/>
        <v>3547.14</v>
      </c>
      <c r="AK36" s="92">
        <f t="shared" si="37"/>
        <v>19805.8</v>
      </c>
      <c r="AL36" s="92">
        <f t="shared" si="37"/>
        <v>0</v>
      </c>
      <c r="AM36" s="92">
        <f t="shared" si="37"/>
        <v>3354.25</v>
      </c>
      <c r="AN36" s="92">
        <f t="shared" si="37"/>
        <v>1383.88</v>
      </c>
      <c r="AO36" s="92">
        <f t="shared" si="37"/>
        <v>0</v>
      </c>
      <c r="AP36" s="92">
        <f t="shared" si="37"/>
        <v>0</v>
      </c>
      <c r="AQ36" s="92">
        <f t="shared" si="37"/>
        <v>0</v>
      </c>
      <c r="AR36" s="92">
        <f t="shared" si="37"/>
        <v>0</v>
      </c>
      <c r="AS36" s="92">
        <f t="shared" si="37"/>
        <v>0</v>
      </c>
      <c r="AT36" s="92">
        <f t="shared" si="37"/>
        <v>0</v>
      </c>
      <c r="AU36" s="92">
        <f t="shared" si="37"/>
        <v>0</v>
      </c>
      <c r="AV36" s="92">
        <f t="shared" si="37"/>
        <v>0</v>
      </c>
      <c r="AW36" s="92">
        <f t="shared" si="37"/>
        <v>0</v>
      </c>
      <c r="AX36" s="92">
        <f t="shared" si="37"/>
        <v>0</v>
      </c>
      <c r="AY36" s="92">
        <f t="shared" si="37"/>
        <v>0</v>
      </c>
      <c r="AZ36" s="92">
        <f t="shared" si="37"/>
        <v>0</v>
      </c>
      <c r="BA36" s="92">
        <f t="shared" si="37"/>
        <v>0</v>
      </c>
      <c r="BB36" s="92">
        <f t="shared" si="37"/>
        <v>0</v>
      </c>
      <c r="BC36" s="92">
        <f t="shared" si="37"/>
        <v>0</v>
      </c>
      <c r="BD36" s="92">
        <f t="shared" si="37"/>
        <v>0</v>
      </c>
      <c r="BE36" s="92">
        <f t="shared" si="37"/>
        <v>0</v>
      </c>
      <c r="BF36" s="92">
        <f t="shared" si="37"/>
        <v>0</v>
      </c>
      <c r="BG36" s="92">
        <f t="shared" si="37"/>
        <v>0</v>
      </c>
      <c r="BH36" s="92">
        <f t="shared" si="37"/>
        <v>0</v>
      </c>
      <c r="BI36" s="92">
        <f t="shared" si="37"/>
        <v>0</v>
      </c>
      <c r="BJ36" s="92">
        <f t="shared" si="37"/>
        <v>0</v>
      </c>
      <c r="BK36" s="92">
        <f t="shared" si="37"/>
        <v>0</v>
      </c>
      <c r="BL36" s="92">
        <f t="shared" si="37"/>
        <v>0</v>
      </c>
      <c r="BM36" s="92">
        <f t="shared" si="37"/>
        <v>0</v>
      </c>
      <c r="BN36" s="92">
        <f t="shared" si="37"/>
        <v>0</v>
      </c>
      <c r="BO36" s="92">
        <f t="shared" si="37"/>
        <v>0</v>
      </c>
      <c r="BP36" s="92">
        <f t="shared" si="37"/>
        <v>0</v>
      </c>
      <c r="BQ36" s="92">
        <f t="shared" si="37"/>
        <v>0</v>
      </c>
      <c r="BR36" s="92">
        <f t="shared" si="37"/>
        <v>0</v>
      </c>
      <c r="BS36" s="92">
        <f t="shared" si="37"/>
        <v>0</v>
      </c>
      <c r="BT36" s="92">
        <f t="shared" si="37"/>
        <v>0</v>
      </c>
      <c r="BU36" s="92">
        <f t="shared" si="37"/>
        <v>0</v>
      </c>
      <c r="BV36" s="92">
        <f t="shared" si="37"/>
        <v>0</v>
      </c>
      <c r="BW36" s="92">
        <f t="shared" si="37"/>
        <v>0</v>
      </c>
      <c r="BX36" s="92">
        <f t="shared" ref="BX36:CV36" si="38">SUM(BX40,BX37)</f>
        <v>0</v>
      </c>
      <c r="BY36" s="92">
        <f t="shared" si="38"/>
        <v>0</v>
      </c>
      <c r="BZ36" s="92">
        <f t="shared" si="38"/>
        <v>0</v>
      </c>
      <c r="CA36" s="92">
        <f t="shared" si="38"/>
        <v>0</v>
      </c>
      <c r="CB36" s="92">
        <f t="shared" si="38"/>
        <v>0</v>
      </c>
      <c r="CC36" s="92">
        <f t="shared" si="38"/>
        <v>0</v>
      </c>
      <c r="CD36" s="92">
        <f t="shared" si="38"/>
        <v>0</v>
      </c>
      <c r="CE36" s="92">
        <f t="shared" si="38"/>
        <v>0</v>
      </c>
      <c r="CF36" s="92">
        <f t="shared" si="38"/>
        <v>0</v>
      </c>
      <c r="CG36" s="93">
        <f>SUM(CG40,CG37)</f>
        <v>0</v>
      </c>
      <c r="CH36" s="80">
        <f t="shared" ref="CH36:CK36" si="39">SUM(CH40,CH37)</f>
        <v>0</v>
      </c>
      <c r="CI36" s="80">
        <f t="shared" si="39"/>
        <v>0</v>
      </c>
      <c r="CJ36" s="80">
        <f t="shared" si="39"/>
        <v>0</v>
      </c>
      <c r="CK36" s="80">
        <f t="shared" si="39"/>
        <v>0</v>
      </c>
      <c r="CL36" s="61"/>
    </row>
    <row r="37" spans="1:96" ht="15" x14ac:dyDescent="0.25">
      <c r="A37" s="55">
        <f t="shared" si="11"/>
        <v>37</v>
      </c>
      <c r="B37" s="73"/>
      <c r="C37" s="73"/>
      <c r="D37" s="73"/>
      <c r="E37" s="73"/>
      <c r="F37" s="94" t="s">
        <v>39</v>
      </c>
      <c r="G37" s="95" t="s">
        <v>40</v>
      </c>
      <c r="H37" s="73"/>
      <c r="I37" s="73"/>
      <c r="J37" s="63">
        <f t="shared" si="12"/>
        <v>300579.77</v>
      </c>
      <c r="K37" s="92">
        <f>SUM(K38:K39)</f>
        <v>0</v>
      </c>
      <c r="L37" s="92">
        <f t="shared" ref="L37:BW37" si="40">SUM(L38:L39)</f>
        <v>0</v>
      </c>
      <c r="M37" s="92">
        <f t="shared" si="40"/>
        <v>0</v>
      </c>
      <c r="N37" s="92">
        <f t="shared" si="40"/>
        <v>0</v>
      </c>
      <c r="O37" s="92">
        <f t="shared" si="40"/>
        <v>0</v>
      </c>
      <c r="P37" s="92">
        <f t="shared" si="40"/>
        <v>0</v>
      </c>
      <c r="Q37" s="92">
        <f t="shared" si="40"/>
        <v>0</v>
      </c>
      <c r="R37" s="92">
        <f t="shared" si="40"/>
        <v>0</v>
      </c>
      <c r="S37" s="92">
        <f t="shared" si="40"/>
        <v>16083.42</v>
      </c>
      <c r="T37" s="92">
        <f t="shared" si="40"/>
        <v>16412.05</v>
      </c>
      <c r="U37" s="92">
        <f t="shared" si="40"/>
        <v>112895.54</v>
      </c>
      <c r="V37" s="92">
        <f t="shared" si="40"/>
        <v>0</v>
      </c>
      <c r="W37" s="92">
        <f t="shared" si="40"/>
        <v>0</v>
      </c>
      <c r="X37" s="92">
        <f t="shared" si="40"/>
        <v>0</v>
      </c>
      <c r="Y37" s="92">
        <f t="shared" si="40"/>
        <v>0</v>
      </c>
      <c r="Z37" s="92">
        <f t="shared" si="40"/>
        <v>0</v>
      </c>
      <c r="AA37" s="92">
        <f t="shared" si="40"/>
        <v>0</v>
      </c>
      <c r="AB37" s="92">
        <f t="shared" si="40"/>
        <v>8630.2999999999993</v>
      </c>
      <c r="AC37" s="92">
        <f t="shared" si="40"/>
        <v>5642.25</v>
      </c>
      <c r="AD37" s="92">
        <f t="shared" si="40"/>
        <v>112825.14</v>
      </c>
      <c r="AE37" s="92">
        <f t="shared" si="40"/>
        <v>0</v>
      </c>
      <c r="AF37" s="92">
        <f t="shared" si="40"/>
        <v>0</v>
      </c>
      <c r="AG37" s="92">
        <f t="shared" si="40"/>
        <v>0</v>
      </c>
      <c r="AH37" s="92">
        <f t="shared" si="40"/>
        <v>0</v>
      </c>
      <c r="AI37" s="92">
        <f t="shared" si="40"/>
        <v>0</v>
      </c>
      <c r="AJ37" s="92">
        <f t="shared" si="40"/>
        <v>3547.14</v>
      </c>
      <c r="AK37" s="92">
        <f t="shared" si="40"/>
        <v>19805.8</v>
      </c>
      <c r="AL37" s="92">
        <f t="shared" si="40"/>
        <v>0</v>
      </c>
      <c r="AM37" s="92">
        <f t="shared" si="40"/>
        <v>3354.25</v>
      </c>
      <c r="AN37" s="92">
        <f t="shared" si="40"/>
        <v>1383.88</v>
      </c>
      <c r="AO37" s="92">
        <f t="shared" si="40"/>
        <v>0</v>
      </c>
      <c r="AP37" s="92">
        <f t="shared" si="40"/>
        <v>0</v>
      </c>
      <c r="AQ37" s="92">
        <f t="shared" si="40"/>
        <v>0</v>
      </c>
      <c r="AR37" s="92">
        <f t="shared" si="40"/>
        <v>0</v>
      </c>
      <c r="AS37" s="92">
        <f t="shared" si="40"/>
        <v>0</v>
      </c>
      <c r="AT37" s="92">
        <f t="shared" si="40"/>
        <v>0</v>
      </c>
      <c r="AU37" s="92">
        <f t="shared" si="40"/>
        <v>0</v>
      </c>
      <c r="AV37" s="92">
        <f t="shared" si="40"/>
        <v>0</v>
      </c>
      <c r="AW37" s="92">
        <f t="shared" si="40"/>
        <v>0</v>
      </c>
      <c r="AX37" s="92">
        <f t="shared" si="40"/>
        <v>0</v>
      </c>
      <c r="AY37" s="92">
        <f t="shared" si="40"/>
        <v>0</v>
      </c>
      <c r="AZ37" s="92">
        <f t="shared" si="40"/>
        <v>0</v>
      </c>
      <c r="BA37" s="92">
        <f t="shared" si="40"/>
        <v>0</v>
      </c>
      <c r="BB37" s="92">
        <f t="shared" si="40"/>
        <v>0</v>
      </c>
      <c r="BC37" s="92">
        <f t="shared" si="40"/>
        <v>0</v>
      </c>
      <c r="BD37" s="92">
        <f t="shared" si="40"/>
        <v>0</v>
      </c>
      <c r="BE37" s="92">
        <f t="shared" si="40"/>
        <v>0</v>
      </c>
      <c r="BF37" s="92">
        <f t="shared" si="40"/>
        <v>0</v>
      </c>
      <c r="BG37" s="92">
        <f t="shared" si="40"/>
        <v>0</v>
      </c>
      <c r="BH37" s="92">
        <f t="shared" si="40"/>
        <v>0</v>
      </c>
      <c r="BI37" s="92">
        <f t="shared" si="40"/>
        <v>0</v>
      </c>
      <c r="BJ37" s="92">
        <f t="shared" si="40"/>
        <v>0</v>
      </c>
      <c r="BK37" s="92">
        <f t="shared" si="40"/>
        <v>0</v>
      </c>
      <c r="BL37" s="92">
        <f t="shared" si="40"/>
        <v>0</v>
      </c>
      <c r="BM37" s="92">
        <f t="shared" si="40"/>
        <v>0</v>
      </c>
      <c r="BN37" s="92">
        <f t="shared" si="40"/>
        <v>0</v>
      </c>
      <c r="BO37" s="92">
        <f t="shared" si="40"/>
        <v>0</v>
      </c>
      <c r="BP37" s="92">
        <f t="shared" si="40"/>
        <v>0</v>
      </c>
      <c r="BQ37" s="92">
        <f t="shared" si="40"/>
        <v>0</v>
      </c>
      <c r="BR37" s="92">
        <f t="shared" si="40"/>
        <v>0</v>
      </c>
      <c r="BS37" s="92">
        <f t="shared" si="40"/>
        <v>0</v>
      </c>
      <c r="BT37" s="92">
        <f t="shared" si="40"/>
        <v>0</v>
      </c>
      <c r="BU37" s="92">
        <f t="shared" si="40"/>
        <v>0</v>
      </c>
      <c r="BV37" s="92">
        <f t="shared" si="40"/>
        <v>0</v>
      </c>
      <c r="BW37" s="92">
        <f t="shared" si="40"/>
        <v>0</v>
      </c>
      <c r="BX37" s="92">
        <f t="shared" ref="BX37:CV37" si="41">SUM(BX38:BX39)</f>
        <v>0</v>
      </c>
      <c r="BY37" s="92">
        <f t="shared" si="41"/>
        <v>0</v>
      </c>
      <c r="BZ37" s="92">
        <f t="shared" si="41"/>
        <v>0</v>
      </c>
      <c r="CA37" s="92">
        <f t="shared" si="41"/>
        <v>0</v>
      </c>
      <c r="CB37" s="92">
        <f t="shared" si="41"/>
        <v>0</v>
      </c>
      <c r="CC37" s="92">
        <f t="shared" si="41"/>
        <v>0</v>
      </c>
      <c r="CD37" s="92">
        <f t="shared" si="41"/>
        <v>0</v>
      </c>
      <c r="CE37" s="92">
        <f t="shared" si="41"/>
        <v>0</v>
      </c>
      <c r="CF37" s="92">
        <f t="shared" si="41"/>
        <v>0</v>
      </c>
      <c r="CG37" s="93">
        <f>SUM(CG38:CG39)</f>
        <v>0</v>
      </c>
      <c r="CH37" s="80">
        <f t="shared" ref="CH37:CK37" si="42">SUM(CH38:CH39)</f>
        <v>0</v>
      </c>
      <c r="CI37" s="80">
        <f t="shared" si="42"/>
        <v>0</v>
      </c>
      <c r="CJ37" s="80">
        <f t="shared" si="42"/>
        <v>0</v>
      </c>
      <c r="CK37" s="80">
        <f t="shared" si="42"/>
        <v>0</v>
      </c>
      <c r="CL37" s="61"/>
    </row>
    <row r="38" spans="1:96" ht="15" x14ac:dyDescent="0.25">
      <c r="A38" s="55">
        <f t="shared" si="11"/>
        <v>38</v>
      </c>
      <c r="B38" s="73"/>
      <c r="C38" s="73"/>
      <c r="D38" s="73"/>
      <c r="E38" s="73"/>
      <c r="F38" s="96"/>
      <c r="G38" s="73" t="s">
        <v>41</v>
      </c>
      <c r="H38" s="98" t="s">
        <v>56</v>
      </c>
      <c r="I38" s="98"/>
      <c r="J38" s="63">
        <f t="shared" si="12"/>
        <v>59885.81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>
        <v>5374.93</v>
      </c>
      <c r="AC38" s="74"/>
      <c r="AD38" s="74">
        <v>31157.94</v>
      </c>
      <c r="AE38" s="74"/>
      <c r="AF38" s="74"/>
      <c r="AG38" s="74"/>
      <c r="AH38" s="74"/>
      <c r="AI38" s="74"/>
      <c r="AJ38" s="74">
        <v>3547.14</v>
      </c>
      <c r="AK38" s="74">
        <v>19805.8</v>
      </c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6"/>
      <c r="CH38" s="77"/>
      <c r="CI38" s="77"/>
      <c r="CJ38" s="77"/>
      <c r="CK38" s="77"/>
      <c r="CL38" s="8"/>
    </row>
    <row r="39" spans="1:96" ht="15" x14ac:dyDescent="0.25">
      <c r="A39" s="55">
        <f t="shared" si="11"/>
        <v>39</v>
      </c>
      <c r="B39" s="73"/>
      <c r="C39" s="73"/>
      <c r="D39" s="73"/>
      <c r="E39" s="73"/>
      <c r="F39" s="96"/>
      <c r="G39" s="73" t="s">
        <v>54</v>
      </c>
      <c r="H39" s="98" t="s">
        <v>57</v>
      </c>
      <c r="I39" s="98"/>
      <c r="J39" s="63">
        <f t="shared" si="12"/>
        <v>240693.96000000002</v>
      </c>
      <c r="K39" s="74"/>
      <c r="L39" s="74"/>
      <c r="M39" s="74"/>
      <c r="N39" s="74"/>
      <c r="O39" s="74"/>
      <c r="P39" s="74"/>
      <c r="Q39" s="74"/>
      <c r="R39" s="74"/>
      <c r="S39" s="74">
        <v>16083.42</v>
      </c>
      <c r="T39" s="74">
        <v>16412.05</v>
      </c>
      <c r="U39" s="74">
        <v>112895.54</v>
      </c>
      <c r="V39" s="74"/>
      <c r="W39" s="74"/>
      <c r="X39" s="74"/>
      <c r="Y39" s="74"/>
      <c r="Z39" s="74"/>
      <c r="AA39" s="74"/>
      <c r="AB39" s="74">
        <v>3255.37</v>
      </c>
      <c r="AC39" s="74">
        <v>5642.25</v>
      </c>
      <c r="AD39" s="74">
        <v>81667.199999999997</v>
      </c>
      <c r="AE39" s="74"/>
      <c r="AF39" s="74"/>
      <c r="AG39" s="74"/>
      <c r="AH39" s="74"/>
      <c r="AI39" s="74"/>
      <c r="AJ39" s="74"/>
      <c r="AK39" s="74"/>
      <c r="AL39" s="74"/>
      <c r="AM39" s="74">
        <v>3354.25</v>
      </c>
      <c r="AN39" s="74">
        <v>1383.88</v>
      </c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6"/>
      <c r="CH39" s="77"/>
      <c r="CI39" s="77"/>
      <c r="CJ39" s="77"/>
      <c r="CK39" s="77"/>
      <c r="CL39" s="8"/>
    </row>
    <row r="40" spans="1:96" ht="15" x14ac:dyDescent="0.25">
      <c r="A40" s="55">
        <f t="shared" si="11"/>
        <v>40</v>
      </c>
      <c r="B40" s="73"/>
      <c r="C40" s="73"/>
      <c r="D40" s="73"/>
      <c r="E40" s="73"/>
      <c r="F40" s="94" t="s">
        <v>51</v>
      </c>
      <c r="G40" s="95" t="s">
        <v>52</v>
      </c>
      <c r="H40" s="73"/>
      <c r="I40" s="73"/>
      <c r="J40" s="63">
        <f t="shared" si="12"/>
        <v>0</v>
      </c>
      <c r="K40" s="92">
        <f>SUM(K41:K42)</f>
        <v>0</v>
      </c>
      <c r="L40" s="92">
        <f t="shared" ref="L40:BW40" si="43">SUM(L41:L42)</f>
        <v>0</v>
      </c>
      <c r="M40" s="92">
        <f t="shared" si="43"/>
        <v>0</v>
      </c>
      <c r="N40" s="92">
        <f t="shared" si="43"/>
        <v>0</v>
      </c>
      <c r="O40" s="92">
        <f t="shared" si="43"/>
        <v>0</v>
      </c>
      <c r="P40" s="92">
        <f t="shared" si="43"/>
        <v>0</v>
      </c>
      <c r="Q40" s="92">
        <f t="shared" si="43"/>
        <v>0</v>
      </c>
      <c r="R40" s="92">
        <f t="shared" si="43"/>
        <v>0</v>
      </c>
      <c r="S40" s="92">
        <f t="shared" si="43"/>
        <v>0</v>
      </c>
      <c r="T40" s="92">
        <f t="shared" si="43"/>
        <v>0</v>
      </c>
      <c r="U40" s="92">
        <f t="shared" si="43"/>
        <v>0</v>
      </c>
      <c r="V40" s="92">
        <f t="shared" si="43"/>
        <v>0</v>
      </c>
      <c r="W40" s="92">
        <f t="shared" si="43"/>
        <v>0</v>
      </c>
      <c r="X40" s="92">
        <f t="shared" si="43"/>
        <v>0</v>
      </c>
      <c r="Y40" s="92">
        <f t="shared" si="43"/>
        <v>0</v>
      </c>
      <c r="Z40" s="92">
        <f t="shared" si="43"/>
        <v>0</v>
      </c>
      <c r="AA40" s="92">
        <f t="shared" si="43"/>
        <v>0</v>
      </c>
      <c r="AB40" s="92">
        <f t="shared" si="43"/>
        <v>0</v>
      </c>
      <c r="AC40" s="92">
        <f t="shared" si="43"/>
        <v>0</v>
      </c>
      <c r="AD40" s="92">
        <f t="shared" si="43"/>
        <v>0</v>
      </c>
      <c r="AE40" s="92">
        <f t="shared" si="43"/>
        <v>0</v>
      </c>
      <c r="AF40" s="92">
        <f t="shared" si="43"/>
        <v>0</v>
      </c>
      <c r="AG40" s="92">
        <f t="shared" si="43"/>
        <v>0</v>
      </c>
      <c r="AH40" s="92">
        <f t="shared" si="43"/>
        <v>0</v>
      </c>
      <c r="AI40" s="92">
        <f t="shared" si="43"/>
        <v>0</v>
      </c>
      <c r="AJ40" s="92">
        <f t="shared" si="43"/>
        <v>0</v>
      </c>
      <c r="AK40" s="92">
        <f t="shared" si="43"/>
        <v>0</v>
      </c>
      <c r="AL40" s="92">
        <f t="shared" si="43"/>
        <v>0</v>
      </c>
      <c r="AM40" s="92">
        <f t="shared" si="43"/>
        <v>0</v>
      </c>
      <c r="AN40" s="92">
        <f t="shared" si="43"/>
        <v>0</v>
      </c>
      <c r="AO40" s="92">
        <f t="shared" si="43"/>
        <v>0</v>
      </c>
      <c r="AP40" s="92">
        <f t="shared" si="43"/>
        <v>0</v>
      </c>
      <c r="AQ40" s="92">
        <f t="shared" si="43"/>
        <v>0</v>
      </c>
      <c r="AR40" s="92">
        <f t="shared" si="43"/>
        <v>0</v>
      </c>
      <c r="AS40" s="92">
        <f t="shared" si="43"/>
        <v>0</v>
      </c>
      <c r="AT40" s="92">
        <f t="shared" si="43"/>
        <v>0</v>
      </c>
      <c r="AU40" s="92">
        <f t="shared" si="43"/>
        <v>0</v>
      </c>
      <c r="AV40" s="92">
        <f t="shared" si="43"/>
        <v>0</v>
      </c>
      <c r="AW40" s="92">
        <f t="shared" si="43"/>
        <v>0</v>
      </c>
      <c r="AX40" s="92">
        <f t="shared" si="43"/>
        <v>0</v>
      </c>
      <c r="AY40" s="92">
        <f t="shared" si="43"/>
        <v>0</v>
      </c>
      <c r="AZ40" s="92">
        <f t="shared" si="43"/>
        <v>0</v>
      </c>
      <c r="BA40" s="92">
        <f t="shared" si="43"/>
        <v>0</v>
      </c>
      <c r="BB40" s="92">
        <f t="shared" si="43"/>
        <v>0</v>
      </c>
      <c r="BC40" s="92">
        <f t="shared" si="43"/>
        <v>0</v>
      </c>
      <c r="BD40" s="92">
        <f t="shared" si="43"/>
        <v>0</v>
      </c>
      <c r="BE40" s="92">
        <f t="shared" si="43"/>
        <v>0</v>
      </c>
      <c r="BF40" s="92">
        <f t="shared" si="43"/>
        <v>0</v>
      </c>
      <c r="BG40" s="92">
        <f t="shared" si="43"/>
        <v>0</v>
      </c>
      <c r="BH40" s="92">
        <f t="shared" si="43"/>
        <v>0</v>
      </c>
      <c r="BI40" s="92">
        <f t="shared" si="43"/>
        <v>0</v>
      </c>
      <c r="BJ40" s="92">
        <f t="shared" si="43"/>
        <v>0</v>
      </c>
      <c r="BK40" s="92">
        <f t="shared" si="43"/>
        <v>0</v>
      </c>
      <c r="BL40" s="92">
        <f t="shared" si="43"/>
        <v>0</v>
      </c>
      <c r="BM40" s="92">
        <f t="shared" si="43"/>
        <v>0</v>
      </c>
      <c r="BN40" s="92">
        <f t="shared" si="43"/>
        <v>0</v>
      </c>
      <c r="BO40" s="92">
        <f t="shared" si="43"/>
        <v>0</v>
      </c>
      <c r="BP40" s="92">
        <f t="shared" si="43"/>
        <v>0</v>
      </c>
      <c r="BQ40" s="92">
        <f t="shared" si="43"/>
        <v>0</v>
      </c>
      <c r="BR40" s="92">
        <f t="shared" si="43"/>
        <v>0</v>
      </c>
      <c r="BS40" s="92">
        <f t="shared" si="43"/>
        <v>0</v>
      </c>
      <c r="BT40" s="92">
        <f t="shared" si="43"/>
        <v>0</v>
      </c>
      <c r="BU40" s="92">
        <f t="shared" si="43"/>
        <v>0</v>
      </c>
      <c r="BV40" s="92">
        <f t="shared" si="43"/>
        <v>0</v>
      </c>
      <c r="BW40" s="92">
        <f t="shared" si="43"/>
        <v>0</v>
      </c>
      <c r="BX40" s="92">
        <f t="shared" ref="BX40:CV40" si="44">SUM(BX41:BX42)</f>
        <v>0</v>
      </c>
      <c r="BY40" s="92">
        <f t="shared" si="44"/>
        <v>0</v>
      </c>
      <c r="BZ40" s="92">
        <f t="shared" si="44"/>
        <v>0</v>
      </c>
      <c r="CA40" s="92">
        <f t="shared" si="44"/>
        <v>0</v>
      </c>
      <c r="CB40" s="92">
        <f t="shared" si="44"/>
        <v>0</v>
      </c>
      <c r="CC40" s="92">
        <f t="shared" si="44"/>
        <v>0</v>
      </c>
      <c r="CD40" s="92">
        <f t="shared" si="44"/>
        <v>0</v>
      </c>
      <c r="CE40" s="92">
        <f t="shared" si="44"/>
        <v>0</v>
      </c>
      <c r="CF40" s="92">
        <f t="shared" si="44"/>
        <v>0</v>
      </c>
      <c r="CG40" s="93">
        <f>SUM(CG41:CG42)</f>
        <v>0</v>
      </c>
      <c r="CH40" s="80">
        <f t="shared" ref="CH40:CK40" si="45">SUM(CH41:CH42)</f>
        <v>0</v>
      </c>
      <c r="CI40" s="80">
        <f t="shared" si="45"/>
        <v>0</v>
      </c>
      <c r="CJ40" s="80">
        <f t="shared" si="45"/>
        <v>0</v>
      </c>
      <c r="CK40" s="80">
        <f t="shared" si="45"/>
        <v>0</v>
      </c>
      <c r="CL40" s="61"/>
    </row>
    <row r="41" spans="1:96" ht="15" x14ac:dyDescent="0.25">
      <c r="A41" s="55">
        <f t="shared" si="11"/>
        <v>41</v>
      </c>
      <c r="B41" s="73"/>
      <c r="C41" s="73"/>
      <c r="D41" s="73"/>
      <c r="E41" s="73"/>
      <c r="F41" s="96"/>
      <c r="G41" s="73" t="s">
        <v>41</v>
      </c>
      <c r="H41" s="98" t="s">
        <v>56</v>
      </c>
      <c r="I41" s="98"/>
      <c r="J41" s="63">
        <f t="shared" si="12"/>
        <v>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6"/>
      <c r="CH41" s="77"/>
      <c r="CI41" s="77"/>
      <c r="CJ41" s="77"/>
      <c r="CK41" s="77"/>
      <c r="CL41" s="8"/>
    </row>
    <row r="42" spans="1:96" ht="15" x14ac:dyDescent="0.25">
      <c r="A42" s="55">
        <f t="shared" si="11"/>
        <v>42</v>
      </c>
      <c r="B42" s="73"/>
      <c r="C42" s="73"/>
      <c r="D42" s="73"/>
      <c r="E42" s="73"/>
      <c r="F42" s="96"/>
      <c r="G42" s="73" t="s">
        <v>54</v>
      </c>
      <c r="H42" s="98" t="s">
        <v>57</v>
      </c>
      <c r="I42" s="98"/>
      <c r="J42" s="63">
        <f t="shared" si="12"/>
        <v>0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6"/>
      <c r="CH42" s="77"/>
      <c r="CI42" s="77"/>
      <c r="CJ42" s="77"/>
      <c r="CK42" s="77"/>
      <c r="CL42" s="8"/>
    </row>
    <row r="43" spans="1:96" s="101" customFormat="1" ht="15" x14ac:dyDescent="0.25">
      <c r="A43" s="81">
        <f t="shared" si="11"/>
        <v>43</v>
      </c>
      <c r="B43" s="82"/>
      <c r="C43" s="82"/>
      <c r="D43" s="82"/>
      <c r="E43" s="82"/>
      <c r="F43" s="82"/>
      <c r="G43" s="82"/>
      <c r="H43" s="82"/>
      <c r="I43" s="83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6"/>
      <c r="CH43" s="87"/>
      <c r="CI43" s="87"/>
      <c r="CJ43" s="87"/>
      <c r="CK43" s="87"/>
      <c r="CL43" s="8"/>
      <c r="CM43" s="9"/>
      <c r="CN43" s="9"/>
      <c r="CO43" s="9"/>
      <c r="CP43"/>
      <c r="CQ43"/>
      <c r="CR43"/>
    </row>
    <row r="44" spans="1:96" s="10" customFormat="1" ht="16.5" x14ac:dyDescent="0.3">
      <c r="A44" s="55">
        <f t="shared" si="11"/>
        <v>44</v>
      </c>
      <c r="B44" s="73"/>
      <c r="C44" s="73"/>
      <c r="D44" s="67" t="s">
        <v>33</v>
      </c>
      <c r="E44" s="68" t="s">
        <v>58</v>
      </c>
      <c r="F44" s="69"/>
      <c r="G44" s="70"/>
      <c r="H44" s="70"/>
      <c r="I44" s="70"/>
      <c r="J44" s="63">
        <f t="shared" si="12"/>
        <v>0</v>
      </c>
      <c r="K44" s="64">
        <f>SUM(K45,K76)</f>
        <v>0</v>
      </c>
      <c r="L44" s="64">
        <f t="shared" ref="L44:BW44" si="46">SUM(L45,L76)</f>
        <v>0</v>
      </c>
      <c r="M44" s="64">
        <f t="shared" si="46"/>
        <v>0</v>
      </c>
      <c r="N44" s="64">
        <f t="shared" si="46"/>
        <v>0</v>
      </c>
      <c r="O44" s="64">
        <f t="shared" si="46"/>
        <v>0</v>
      </c>
      <c r="P44" s="64">
        <f t="shared" si="46"/>
        <v>0</v>
      </c>
      <c r="Q44" s="64">
        <f t="shared" si="46"/>
        <v>0</v>
      </c>
      <c r="R44" s="64">
        <f t="shared" si="46"/>
        <v>0</v>
      </c>
      <c r="S44" s="64">
        <f t="shared" si="46"/>
        <v>0</v>
      </c>
      <c r="T44" s="64">
        <f t="shared" si="46"/>
        <v>0</v>
      </c>
      <c r="U44" s="64">
        <f t="shared" si="46"/>
        <v>0</v>
      </c>
      <c r="V44" s="64">
        <f t="shared" si="46"/>
        <v>0</v>
      </c>
      <c r="W44" s="64">
        <f t="shared" si="46"/>
        <v>0</v>
      </c>
      <c r="X44" s="64">
        <f t="shared" si="46"/>
        <v>0</v>
      </c>
      <c r="Y44" s="64">
        <f t="shared" si="46"/>
        <v>0</v>
      </c>
      <c r="Z44" s="64">
        <f t="shared" si="46"/>
        <v>0</v>
      </c>
      <c r="AA44" s="64">
        <f t="shared" si="46"/>
        <v>0</v>
      </c>
      <c r="AB44" s="64">
        <f t="shared" si="46"/>
        <v>0</v>
      </c>
      <c r="AC44" s="64">
        <f t="shared" si="46"/>
        <v>0</v>
      </c>
      <c r="AD44" s="64">
        <f t="shared" si="46"/>
        <v>0</v>
      </c>
      <c r="AE44" s="64">
        <f t="shared" si="46"/>
        <v>0</v>
      </c>
      <c r="AF44" s="64">
        <f t="shared" si="46"/>
        <v>0</v>
      </c>
      <c r="AG44" s="64">
        <f t="shared" si="46"/>
        <v>0</v>
      </c>
      <c r="AH44" s="64">
        <f t="shared" si="46"/>
        <v>0</v>
      </c>
      <c r="AI44" s="64">
        <f t="shared" si="46"/>
        <v>0</v>
      </c>
      <c r="AJ44" s="64">
        <f t="shared" si="46"/>
        <v>0</v>
      </c>
      <c r="AK44" s="64">
        <f t="shared" si="46"/>
        <v>0</v>
      </c>
      <c r="AL44" s="64">
        <f t="shared" si="46"/>
        <v>0</v>
      </c>
      <c r="AM44" s="64">
        <f t="shared" si="46"/>
        <v>0</v>
      </c>
      <c r="AN44" s="64">
        <f t="shared" si="46"/>
        <v>0</v>
      </c>
      <c r="AO44" s="64">
        <f t="shared" si="46"/>
        <v>0</v>
      </c>
      <c r="AP44" s="64">
        <f t="shared" si="46"/>
        <v>0</v>
      </c>
      <c r="AQ44" s="64">
        <f t="shared" si="46"/>
        <v>0</v>
      </c>
      <c r="AR44" s="64">
        <f t="shared" si="46"/>
        <v>0</v>
      </c>
      <c r="AS44" s="64">
        <f t="shared" si="46"/>
        <v>0</v>
      </c>
      <c r="AT44" s="64">
        <f t="shared" si="46"/>
        <v>0</v>
      </c>
      <c r="AU44" s="64">
        <f t="shared" si="46"/>
        <v>0</v>
      </c>
      <c r="AV44" s="64">
        <f t="shared" si="46"/>
        <v>0</v>
      </c>
      <c r="AW44" s="64">
        <f t="shared" si="46"/>
        <v>0</v>
      </c>
      <c r="AX44" s="64">
        <f t="shared" si="46"/>
        <v>0</v>
      </c>
      <c r="AY44" s="64">
        <f t="shared" si="46"/>
        <v>0</v>
      </c>
      <c r="AZ44" s="64">
        <f t="shared" si="46"/>
        <v>0</v>
      </c>
      <c r="BA44" s="64">
        <f t="shared" si="46"/>
        <v>0</v>
      </c>
      <c r="BB44" s="64">
        <f t="shared" si="46"/>
        <v>0</v>
      </c>
      <c r="BC44" s="64">
        <f t="shared" si="46"/>
        <v>0</v>
      </c>
      <c r="BD44" s="64">
        <f t="shared" si="46"/>
        <v>0</v>
      </c>
      <c r="BE44" s="64">
        <f t="shared" si="46"/>
        <v>0</v>
      </c>
      <c r="BF44" s="64">
        <f t="shared" si="46"/>
        <v>0</v>
      </c>
      <c r="BG44" s="64">
        <f t="shared" si="46"/>
        <v>0</v>
      </c>
      <c r="BH44" s="64">
        <f t="shared" si="46"/>
        <v>0</v>
      </c>
      <c r="BI44" s="64">
        <f t="shared" si="46"/>
        <v>0</v>
      </c>
      <c r="BJ44" s="64">
        <f t="shared" si="46"/>
        <v>0</v>
      </c>
      <c r="BK44" s="64">
        <f t="shared" si="46"/>
        <v>0</v>
      </c>
      <c r="BL44" s="64">
        <f t="shared" si="46"/>
        <v>0</v>
      </c>
      <c r="BM44" s="64">
        <f t="shared" si="46"/>
        <v>0</v>
      </c>
      <c r="BN44" s="64">
        <f t="shared" si="46"/>
        <v>0</v>
      </c>
      <c r="BO44" s="64">
        <f t="shared" si="46"/>
        <v>0</v>
      </c>
      <c r="BP44" s="64">
        <f t="shared" si="46"/>
        <v>0</v>
      </c>
      <c r="BQ44" s="64">
        <f t="shared" si="46"/>
        <v>0</v>
      </c>
      <c r="BR44" s="64">
        <f t="shared" si="46"/>
        <v>0</v>
      </c>
      <c r="BS44" s="64">
        <f t="shared" si="46"/>
        <v>0</v>
      </c>
      <c r="BT44" s="64">
        <f t="shared" si="46"/>
        <v>0</v>
      </c>
      <c r="BU44" s="64">
        <f t="shared" si="46"/>
        <v>0</v>
      </c>
      <c r="BV44" s="64">
        <f t="shared" si="46"/>
        <v>0</v>
      </c>
      <c r="BW44" s="64">
        <f t="shared" si="46"/>
        <v>0</v>
      </c>
      <c r="BX44" s="64">
        <f t="shared" ref="BX44:CV44" si="47">SUM(BX45,BX76)</f>
        <v>0</v>
      </c>
      <c r="BY44" s="64">
        <f t="shared" si="47"/>
        <v>0</v>
      </c>
      <c r="BZ44" s="64">
        <f t="shared" si="47"/>
        <v>0</v>
      </c>
      <c r="CA44" s="64">
        <f t="shared" si="47"/>
        <v>0</v>
      </c>
      <c r="CB44" s="64">
        <f t="shared" si="47"/>
        <v>0</v>
      </c>
      <c r="CC44" s="64">
        <f t="shared" si="47"/>
        <v>0</v>
      </c>
      <c r="CD44" s="64">
        <f t="shared" si="47"/>
        <v>0</v>
      </c>
      <c r="CE44" s="64">
        <f t="shared" si="47"/>
        <v>0</v>
      </c>
      <c r="CF44" s="64">
        <f t="shared" si="47"/>
        <v>0</v>
      </c>
      <c r="CG44" s="65">
        <f>SUM(CG45,CG76)</f>
        <v>0</v>
      </c>
      <c r="CH44" s="64">
        <f t="shared" ref="CH44:CK44" si="48">SUM(CH45,CH76)</f>
        <v>0</v>
      </c>
      <c r="CI44" s="64">
        <f t="shared" si="48"/>
        <v>0</v>
      </c>
      <c r="CJ44" s="64">
        <f t="shared" si="48"/>
        <v>0</v>
      </c>
      <c r="CK44" s="64">
        <f t="shared" si="48"/>
        <v>0</v>
      </c>
      <c r="CL44" s="8"/>
      <c r="CM44" s="9"/>
      <c r="CN44" s="9"/>
      <c r="CO44" s="9"/>
      <c r="CP44"/>
      <c r="CQ44"/>
      <c r="CR44"/>
    </row>
    <row r="45" spans="1:96" s="10" customFormat="1" ht="15" x14ac:dyDescent="0.25">
      <c r="A45" s="55">
        <f t="shared" si="11"/>
        <v>45</v>
      </c>
      <c r="B45" s="73"/>
      <c r="C45" s="73"/>
      <c r="D45" s="73"/>
      <c r="E45" s="71" t="s">
        <v>19</v>
      </c>
      <c r="F45" s="91" t="s">
        <v>18</v>
      </c>
      <c r="G45" s="73"/>
      <c r="H45" s="73"/>
      <c r="I45" s="73"/>
      <c r="J45" s="63">
        <f t="shared" si="12"/>
        <v>0</v>
      </c>
      <c r="K45" s="64">
        <f>SUM(K46,K59)</f>
        <v>0</v>
      </c>
      <c r="L45" s="64">
        <f t="shared" ref="L45:BW45" si="49">SUM(L46,L59)</f>
        <v>0</v>
      </c>
      <c r="M45" s="64">
        <f t="shared" si="49"/>
        <v>0</v>
      </c>
      <c r="N45" s="64">
        <f t="shared" si="49"/>
        <v>0</v>
      </c>
      <c r="O45" s="64">
        <f t="shared" si="49"/>
        <v>0</v>
      </c>
      <c r="P45" s="64">
        <f t="shared" si="49"/>
        <v>0</v>
      </c>
      <c r="Q45" s="64">
        <f t="shared" si="49"/>
        <v>0</v>
      </c>
      <c r="R45" s="64">
        <f t="shared" si="49"/>
        <v>0</v>
      </c>
      <c r="S45" s="64">
        <f t="shared" si="49"/>
        <v>0</v>
      </c>
      <c r="T45" s="64">
        <f t="shared" si="49"/>
        <v>0</v>
      </c>
      <c r="U45" s="64">
        <f t="shared" si="49"/>
        <v>0</v>
      </c>
      <c r="V45" s="64">
        <f t="shared" si="49"/>
        <v>0</v>
      </c>
      <c r="W45" s="64">
        <f t="shared" si="49"/>
        <v>0</v>
      </c>
      <c r="X45" s="64">
        <f t="shared" si="49"/>
        <v>0</v>
      </c>
      <c r="Y45" s="64">
        <f t="shared" si="49"/>
        <v>0</v>
      </c>
      <c r="Z45" s="64">
        <f t="shared" si="49"/>
        <v>0</v>
      </c>
      <c r="AA45" s="64">
        <f t="shared" si="49"/>
        <v>0</v>
      </c>
      <c r="AB45" s="64">
        <f t="shared" si="49"/>
        <v>0</v>
      </c>
      <c r="AC45" s="64">
        <f t="shared" si="49"/>
        <v>0</v>
      </c>
      <c r="AD45" s="64">
        <f t="shared" si="49"/>
        <v>0</v>
      </c>
      <c r="AE45" s="64">
        <f t="shared" si="49"/>
        <v>0</v>
      </c>
      <c r="AF45" s="64">
        <f t="shared" si="49"/>
        <v>0</v>
      </c>
      <c r="AG45" s="64">
        <f t="shared" si="49"/>
        <v>0</v>
      </c>
      <c r="AH45" s="64">
        <f t="shared" si="49"/>
        <v>0</v>
      </c>
      <c r="AI45" s="64">
        <f t="shared" si="49"/>
        <v>0</v>
      </c>
      <c r="AJ45" s="64">
        <f t="shared" si="49"/>
        <v>0</v>
      </c>
      <c r="AK45" s="64">
        <f t="shared" si="49"/>
        <v>0</v>
      </c>
      <c r="AL45" s="64">
        <f t="shared" si="49"/>
        <v>0</v>
      </c>
      <c r="AM45" s="64">
        <f t="shared" si="49"/>
        <v>0</v>
      </c>
      <c r="AN45" s="64">
        <f t="shared" si="49"/>
        <v>0</v>
      </c>
      <c r="AO45" s="64">
        <f t="shared" si="49"/>
        <v>0</v>
      </c>
      <c r="AP45" s="64">
        <f t="shared" si="49"/>
        <v>0</v>
      </c>
      <c r="AQ45" s="64">
        <f t="shared" si="49"/>
        <v>0</v>
      </c>
      <c r="AR45" s="64">
        <f t="shared" si="49"/>
        <v>0</v>
      </c>
      <c r="AS45" s="64">
        <f t="shared" si="49"/>
        <v>0</v>
      </c>
      <c r="AT45" s="64">
        <f t="shared" si="49"/>
        <v>0</v>
      </c>
      <c r="AU45" s="64">
        <f t="shared" si="49"/>
        <v>0</v>
      </c>
      <c r="AV45" s="64">
        <f t="shared" si="49"/>
        <v>0</v>
      </c>
      <c r="AW45" s="64">
        <f t="shared" si="49"/>
        <v>0</v>
      </c>
      <c r="AX45" s="64">
        <f t="shared" si="49"/>
        <v>0</v>
      </c>
      <c r="AY45" s="64">
        <f t="shared" si="49"/>
        <v>0</v>
      </c>
      <c r="AZ45" s="64">
        <f t="shared" si="49"/>
        <v>0</v>
      </c>
      <c r="BA45" s="64">
        <f t="shared" si="49"/>
        <v>0</v>
      </c>
      <c r="BB45" s="64">
        <f t="shared" si="49"/>
        <v>0</v>
      </c>
      <c r="BC45" s="64">
        <f t="shared" si="49"/>
        <v>0</v>
      </c>
      <c r="BD45" s="64">
        <f t="shared" si="49"/>
        <v>0</v>
      </c>
      <c r="BE45" s="64">
        <f t="shared" si="49"/>
        <v>0</v>
      </c>
      <c r="BF45" s="64">
        <f t="shared" si="49"/>
        <v>0</v>
      </c>
      <c r="BG45" s="64">
        <f t="shared" si="49"/>
        <v>0</v>
      </c>
      <c r="BH45" s="64">
        <f t="shared" si="49"/>
        <v>0</v>
      </c>
      <c r="BI45" s="64">
        <f t="shared" si="49"/>
        <v>0</v>
      </c>
      <c r="BJ45" s="64">
        <f t="shared" si="49"/>
        <v>0</v>
      </c>
      <c r="BK45" s="64">
        <f t="shared" si="49"/>
        <v>0</v>
      </c>
      <c r="BL45" s="64">
        <f t="shared" si="49"/>
        <v>0</v>
      </c>
      <c r="BM45" s="64">
        <f t="shared" si="49"/>
        <v>0</v>
      </c>
      <c r="BN45" s="64">
        <f t="shared" si="49"/>
        <v>0</v>
      </c>
      <c r="BO45" s="64">
        <f t="shared" si="49"/>
        <v>0</v>
      </c>
      <c r="BP45" s="64">
        <f t="shared" si="49"/>
        <v>0</v>
      </c>
      <c r="BQ45" s="64">
        <f t="shared" si="49"/>
        <v>0</v>
      </c>
      <c r="BR45" s="64">
        <f t="shared" si="49"/>
        <v>0</v>
      </c>
      <c r="BS45" s="64">
        <f t="shared" si="49"/>
        <v>0</v>
      </c>
      <c r="BT45" s="64">
        <f t="shared" si="49"/>
        <v>0</v>
      </c>
      <c r="BU45" s="64">
        <f t="shared" si="49"/>
        <v>0</v>
      </c>
      <c r="BV45" s="64">
        <f t="shared" si="49"/>
        <v>0</v>
      </c>
      <c r="BW45" s="64">
        <f t="shared" si="49"/>
        <v>0</v>
      </c>
      <c r="BX45" s="64">
        <f t="shared" ref="BX45:CV45" si="50">SUM(BX46,BX59)</f>
        <v>0</v>
      </c>
      <c r="BY45" s="64">
        <f t="shared" si="50"/>
        <v>0</v>
      </c>
      <c r="BZ45" s="64">
        <f t="shared" si="50"/>
        <v>0</v>
      </c>
      <c r="CA45" s="64">
        <f t="shared" si="50"/>
        <v>0</v>
      </c>
      <c r="CB45" s="64">
        <f t="shared" si="50"/>
        <v>0</v>
      </c>
      <c r="CC45" s="64">
        <f t="shared" si="50"/>
        <v>0</v>
      </c>
      <c r="CD45" s="64">
        <f t="shared" si="50"/>
        <v>0</v>
      </c>
      <c r="CE45" s="64">
        <f t="shared" si="50"/>
        <v>0</v>
      </c>
      <c r="CF45" s="64">
        <f t="shared" si="50"/>
        <v>0</v>
      </c>
      <c r="CG45" s="65">
        <f>SUM(CG46,CG59)</f>
        <v>0</v>
      </c>
      <c r="CH45" s="64">
        <f t="shared" ref="CH45:CK45" si="51">SUM(CH46,CH59)</f>
        <v>0</v>
      </c>
      <c r="CI45" s="64">
        <f t="shared" si="51"/>
        <v>0</v>
      </c>
      <c r="CJ45" s="64">
        <f t="shared" si="51"/>
        <v>0</v>
      </c>
      <c r="CK45" s="64">
        <f t="shared" si="51"/>
        <v>0</v>
      </c>
      <c r="CL45" s="8"/>
      <c r="CM45" s="9"/>
      <c r="CN45" s="9"/>
      <c r="CO45" s="9"/>
      <c r="CP45"/>
      <c r="CQ45"/>
      <c r="CR45"/>
    </row>
    <row r="46" spans="1:96" s="10" customFormat="1" ht="15" x14ac:dyDescent="0.25">
      <c r="A46" s="55">
        <f t="shared" si="11"/>
        <v>46</v>
      </c>
      <c r="B46" s="73"/>
      <c r="C46" s="73"/>
      <c r="D46" s="73"/>
      <c r="E46" s="73"/>
      <c r="F46" s="94" t="s">
        <v>39</v>
      </c>
      <c r="G46" s="95" t="s">
        <v>40</v>
      </c>
      <c r="H46" s="73"/>
      <c r="I46" s="73"/>
      <c r="J46" s="63">
        <f t="shared" si="12"/>
        <v>0</v>
      </c>
      <c r="K46" s="64">
        <f>SUM(K47,K51,K55)</f>
        <v>0</v>
      </c>
      <c r="L46" s="64">
        <f t="shared" ref="L46:BW46" si="52">SUM(L47,L51,L55)</f>
        <v>0</v>
      </c>
      <c r="M46" s="64">
        <f t="shared" si="52"/>
        <v>0</v>
      </c>
      <c r="N46" s="64">
        <f t="shared" si="52"/>
        <v>0</v>
      </c>
      <c r="O46" s="64">
        <f t="shared" si="52"/>
        <v>0</v>
      </c>
      <c r="P46" s="64">
        <f t="shared" si="52"/>
        <v>0</v>
      </c>
      <c r="Q46" s="64">
        <f t="shared" si="52"/>
        <v>0</v>
      </c>
      <c r="R46" s="64">
        <f t="shared" si="52"/>
        <v>0</v>
      </c>
      <c r="S46" s="64">
        <f t="shared" si="52"/>
        <v>0</v>
      </c>
      <c r="T46" s="64">
        <f t="shared" si="52"/>
        <v>0</v>
      </c>
      <c r="U46" s="64">
        <f t="shared" si="52"/>
        <v>0</v>
      </c>
      <c r="V46" s="64">
        <f t="shared" si="52"/>
        <v>0</v>
      </c>
      <c r="W46" s="64">
        <f t="shared" si="52"/>
        <v>0</v>
      </c>
      <c r="X46" s="64">
        <f t="shared" si="52"/>
        <v>0</v>
      </c>
      <c r="Y46" s="64">
        <f t="shared" si="52"/>
        <v>0</v>
      </c>
      <c r="Z46" s="64">
        <f t="shared" si="52"/>
        <v>0</v>
      </c>
      <c r="AA46" s="64">
        <f t="shared" si="52"/>
        <v>0</v>
      </c>
      <c r="AB46" s="64">
        <f t="shared" si="52"/>
        <v>0</v>
      </c>
      <c r="AC46" s="64">
        <f t="shared" si="52"/>
        <v>0</v>
      </c>
      <c r="AD46" s="64">
        <f t="shared" si="52"/>
        <v>0</v>
      </c>
      <c r="AE46" s="64">
        <f t="shared" si="52"/>
        <v>0</v>
      </c>
      <c r="AF46" s="64">
        <f t="shared" si="52"/>
        <v>0</v>
      </c>
      <c r="AG46" s="64">
        <f t="shared" si="52"/>
        <v>0</v>
      </c>
      <c r="AH46" s="64">
        <f t="shared" si="52"/>
        <v>0</v>
      </c>
      <c r="AI46" s="64">
        <f t="shared" si="52"/>
        <v>0</v>
      </c>
      <c r="AJ46" s="64">
        <f t="shared" si="52"/>
        <v>0</v>
      </c>
      <c r="AK46" s="64">
        <f t="shared" si="52"/>
        <v>0</v>
      </c>
      <c r="AL46" s="64">
        <f t="shared" si="52"/>
        <v>0</v>
      </c>
      <c r="AM46" s="64">
        <f t="shared" si="52"/>
        <v>0</v>
      </c>
      <c r="AN46" s="64">
        <f t="shared" si="52"/>
        <v>0</v>
      </c>
      <c r="AO46" s="64">
        <f t="shared" si="52"/>
        <v>0</v>
      </c>
      <c r="AP46" s="64">
        <f t="shared" si="52"/>
        <v>0</v>
      </c>
      <c r="AQ46" s="64">
        <f t="shared" si="52"/>
        <v>0</v>
      </c>
      <c r="AR46" s="64">
        <f t="shared" si="52"/>
        <v>0</v>
      </c>
      <c r="AS46" s="64">
        <f t="shared" si="52"/>
        <v>0</v>
      </c>
      <c r="AT46" s="64">
        <f t="shared" si="52"/>
        <v>0</v>
      </c>
      <c r="AU46" s="64">
        <f t="shared" si="52"/>
        <v>0</v>
      </c>
      <c r="AV46" s="64">
        <f t="shared" si="52"/>
        <v>0</v>
      </c>
      <c r="AW46" s="64">
        <f t="shared" si="52"/>
        <v>0</v>
      </c>
      <c r="AX46" s="64">
        <f t="shared" si="52"/>
        <v>0</v>
      </c>
      <c r="AY46" s="64">
        <f t="shared" si="52"/>
        <v>0</v>
      </c>
      <c r="AZ46" s="64">
        <f t="shared" si="52"/>
        <v>0</v>
      </c>
      <c r="BA46" s="64">
        <f t="shared" si="52"/>
        <v>0</v>
      </c>
      <c r="BB46" s="64">
        <f t="shared" si="52"/>
        <v>0</v>
      </c>
      <c r="BC46" s="64">
        <f t="shared" si="52"/>
        <v>0</v>
      </c>
      <c r="BD46" s="64">
        <f t="shared" si="52"/>
        <v>0</v>
      </c>
      <c r="BE46" s="64">
        <f t="shared" si="52"/>
        <v>0</v>
      </c>
      <c r="BF46" s="64">
        <f t="shared" si="52"/>
        <v>0</v>
      </c>
      <c r="BG46" s="64">
        <f t="shared" si="52"/>
        <v>0</v>
      </c>
      <c r="BH46" s="64">
        <f t="shared" si="52"/>
        <v>0</v>
      </c>
      <c r="BI46" s="64">
        <f t="shared" si="52"/>
        <v>0</v>
      </c>
      <c r="BJ46" s="64">
        <f t="shared" si="52"/>
        <v>0</v>
      </c>
      <c r="BK46" s="64">
        <f t="shared" si="52"/>
        <v>0</v>
      </c>
      <c r="BL46" s="64">
        <f t="shared" si="52"/>
        <v>0</v>
      </c>
      <c r="BM46" s="64">
        <f t="shared" si="52"/>
        <v>0</v>
      </c>
      <c r="BN46" s="64">
        <f t="shared" si="52"/>
        <v>0</v>
      </c>
      <c r="BO46" s="64">
        <f t="shared" si="52"/>
        <v>0</v>
      </c>
      <c r="BP46" s="64">
        <f t="shared" si="52"/>
        <v>0</v>
      </c>
      <c r="BQ46" s="64">
        <f t="shared" si="52"/>
        <v>0</v>
      </c>
      <c r="BR46" s="64">
        <f t="shared" si="52"/>
        <v>0</v>
      </c>
      <c r="BS46" s="64">
        <f t="shared" si="52"/>
        <v>0</v>
      </c>
      <c r="BT46" s="64">
        <f t="shared" si="52"/>
        <v>0</v>
      </c>
      <c r="BU46" s="64">
        <f t="shared" si="52"/>
        <v>0</v>
      </c>
      <c r="BV46" s="64">
        <f t="shared" si="52"/>
        <v>0</v>
      </c>
      <c r="BW46" s="64">
        <f t="shared" si="52"/>
        <v>0</v>
      </c>
      <c r="BX46" s="64">
        <f t="shared" ref="BX46:CV46" si="53">SUM(BX47,BX51,BX55)</f>
        <v>0</v>
      </c>
      <c r="BY46" s="64">
        <f t="shared" si="53"/>
        <v>0</v>
      </c>
      <c r="BZ46" s="64">
        <f t="shared" si="53"/>
        <v>0</v>
      </c>
      <c r="CA46" s="64">
        <f t="shared" si="53"/>
        <v>0</v>
      </c>
      <c r="CB46" s="64">
        <f t="shared" si="53"/>
        <v>0</v>
      </c>
      <c r="CC46" s="64">
        <f t="shared" si="53"/>
        <v>0</v>
      </c>
      <c r="CD46" s="64">
        <f t="shared" si="53"/>
        <v>0</v>
      </c>
      <c r="CE46" s="64">
        <f t="shared" si="53"/>
        <v>0</v>
      </c>
      <c r="CF46" s="64">
        <f t="shared" si="53"/>
        <v>0</v>
      </c>
      <c r="CG46" s="65">
        <f>SUM(CG47,CG51,CG55)</f>
        <v>0</v>
      </c>
      <c r="CH46" s="64">
        <f t="shared" ref="CH46:CK46" si="54">SUM(CH47,CH51,CH55)</f>
        <v>0</v>
      </c>
      <c r="CI46" s="64">
        <f t="shared" si="54"/>
        <v>0</v>
      </c>
      <c r="CJ46" s="64">
        <f t="shared" si="54"/>
        <v>0</v>
      </c>
      <c r="CK46" s="64">
        <f t="shared" si="54"/>
        <v>0</v>
      </c>
      <c r="CL46" s="8"/>
      <c r="CM46" s="9"/>
      <c r="CN46" s="9"/>
      <c r="CO46" s="9"/>
      <c r="CP46"/>
      <c r="CQ46"/>
      <c r="CR46"/>
    </row>
    <row r="47" spans="1:96" s="10" customFormat="1" ht="15" x14ac:dyDescent="0.25">
      <c r="A47" s="55">
        <f t="shared" si="11"/>
        <v>47</v>
      </c>
      <c r="B47" s="71"/>
      <c r="C47" s="71"/>
      <c r="D47" s="71"/>
      <c r="E47" s="71"/>
      <c r="F47" s="94"/>
      <c r="G47" s="73" t="s">
        <v>41</v>
      </c>
      <c r="H47" s="98" t="s">
        <v>59</v>
      </c>
      <c r="I47" s="98"/>
      <c r="J47" s="63">
        <f t="shared" si="12"/>
        <v>0</v>
      </c>
      <c r="K47" s="92">
        <f>SUM(K48:K50)</f>
        <v>0</v>
      </c>
      <c r="L47" s="92">
        <f t="shared" ref="L47:BW47" si="55">SUM(L48:L50)</f>
        <v>0</v>
      </c>
      <c r="M47" s="92">
        <f t="shared" si="55"/>
        <v>0</v>
      </c>
      <c r="N47" s="92">
        <f t="shared" si="55"/>
        <v>0</v>
      </c>
      <c r="O47" s="92">
        <f t="shared" si="55"/>
        <v>0</v>
      </c>
      <c r="P47" s="92">
        <f t="shared" si="55"/>
        <v>0</v>
      </c>
      <c r="Q47" s="92">
        <f t="shared" si="55"/>
        <v>0</v>
      </c>
      <c r="R47" s="92">
        <f t="shared" si="55"/>
        <v>0</v>
      </c>
      <c r="S47" s="92">
        <f t="shared" si="55"/>
        <v>0</v>
      </c>
      <c r="T47" s="92">
        <f t="shared" si="55"/>
        <v>0</v>
      </c>
      <c r="U47" s="92">
        <f t="shared" si="55"/>
        <v>0</v>
      </c>
      <c r="V47" s="92">
        <f t="shared" si="55"/>
        <v>0</v>
      </c>
      <c r="W47" s="92">
        <f t="shared" si="55"/>
        <v>0</v>
      </c>
      <c r="X47" s="92">
        <f t="shared" si="55"/>
        <v>0</v>
      </c>
      <c r="Y47" s="92">
        <f t="shared" si="55"/>
        <v>0</v>
      </c>
      <c r="Z47" s="92">
        <f t="shared" si="55"/>
        <v>0</v>
      </c>
      <c r="AA47" s="92">
        <f t="shared" si="55"/>
        <v>0</v>
      </c>
      <c r="AB47" s="92">
        <f t="shared" si="55"/>
        <v>0</v>
      </c>
      <c r="AC47" s="92">
        <f t="shared" si="55"/>
        <v>0</v>
      </c>
      <c r="AD47" s="92">
        <f t="shared" si="55"/>
        <v>0</v>
      </c>
      <c r="AE47" s="92">
        <f t="shared" si="55"/>
        <v>0</v>
      </c>
      <c r="AF47" s="92">
        <f t="shared" si="55"/>
        <v>0</v>
      </c>
      <c r="AG47" s="92">
        <f t="shared" si="55"/>
        <v>0</v>
      </c>
      <c r="AH47" s="92">
        <f t="shared" si="55"/>
        <v>0</v>
      </c>
      <c r="AI47" s="92">
        <f t="shared" si="55"/>
        <v>0</v>
      </c>
      <c r="AJ47" s="92">
        <f t="shared" si="55"/>
        <v>0</v>
      </c>
      <c r="AK47" s="92">
        <f t="shared" si="55"/>
        <v>0</v>
      </c>
      <c r="AL47" s="92">
        <f t="shared" si="55"/>
        <v>0</v>
      </c>
      <c r="AM47" s="92">
        <f t="shared" si="55"/>
        <v>0</v>
      </c>
      <c r="AN47" s="92">
        <f t="shared" si="55"/>
        <v>0</v>
      </c>
      <c r="AO47" s="92">
        <f t="shared" si="55"/>
        <v>0</v>
      </c>
      <c r="AP47" s="92">
        <f t="shared" si="55"/>
        <v>0</v>
      </c>
      <c r="AQ47" s="92">
        <f t="shared" si="55"/>
        <v>0</v>
      </c>
      <c r="AR47" s="92">
        <f t="shared" si="55"/>
        <v>0</v>
      </c>
      <c r="AS47" s="92">
        <f t="shared" si="55"/>
        <v>0</v>
      </c>
      <c r="AT47" s="92">
        <f t="shared" si="55"/>
        <v>0</v>
      </c>
      <c r="AU47" s="92">
        <f t="shared" si="55"/>
        <v>0</v>
      </c>
      <c r="AV47" s="92">
        <f t="shared" si="55"/>
        <v>0</v>
      </c>
      <c r="AW47" s="92">
        <f t="shared" si="55"/>
        <v>0</v>
      </c>
      <c r="AX47" s="92">
        <f t="shared" si="55"/>
        <v>0</v>
      </c>
      <c r="AY47" s="92">
        <f t="shared" si="55"/>
        <v>0</v>
      </c>
      <c r="AZ47" s="92">
        <f t="shared" si="55"/>
        <v>0</v>
      </c>
      <c r="BA47" s="92">
        <f t="shared" si="55"/>
        <v>0</v>
      </c>
      <c r="BB47" s="92">
        <f t="shared" si="55"/>
        <v>0</v>
      </c>
      <c r="BC47" s="92">
        <f t="shared" si="55"/>
        <v>0</v>
      </c>
      <c r="BD47" s="92">
        <f t="shared" si="55"/>
        <v>0</v>
      </c>
      <c r="BE47" s="92">
        <f t="shared" si="55"/>
        <v>0</v>
      </c>
      <c r="BF47" s="92">
        <f t="shared" si="55"/>
        <v>0</v>
      </c>
      <c r="BG47" s="92">
        <f t="shared" si="55"/>
        <v>0</v>
      </c>
      <c r="BH47" s="92">
        <f t="shared" si="55"/>
        <v>0</v>
      </c>
      <c r="BI47" s="92">
        <f t="shared" si="55"/>
        <v>0</v>
      </c>
      <c r="BJ47" s="92">
        <f t="shared" si="55"/>
        <v>0</v>
      </c>
      <c r="BK47" s="92">
        <f t="shared" si="55"/>
        <v>0</v>
      </c>
      <c r="BL47" s="92">
        <f t="shared" si="55"/>
        <v>0</v>
      </c>
      <c r="BM47" s="92">
        <f t="shared" si="55"/>
        <v>0</v>
      </c>
      <c r="BN47" s="92">
        <f t="shared" si="55"/>
        <v>0</v>
      </c>
      <c r="BO47" s="92">
        <f t="shared" si="55"/>
        <v>0</v>
      </c>
      <c r="BP47" s="92">
        <f t="shared" si="55"/>
        <v>0</v>
      </c>
      <c r="BQ47" s="92">
        <f t="shared" si="55"/>
        <v>0</v>
      </c>
      <c r="BR47" s="92">
        <f t="shared" si="55"/>
        <v>0</v>
      </c>
      <c r="BS47" s="92">
        <f t="shared" si="55"/>
        <v>0</v>
      </c>
      <c r="BT47" s="92">
        <f t="shared" si="55"/>
        <v>0</v>
      </c>
      <c r="BU47" s="92">
        <f t="shared" si="55"/>
        <v>0</v>
      </c>
      <c r="BV47" s="92">
        <f t="shared" si="55"/>
        <v>0</v>
      </c>
      <c r="BW47" s="92">
        <f t="shared" si="55"/>
        <v>0</v>
      </c>
      <c r="BX47" s="92">
        <f t="shared" ref="BX47:CV47" si="56">SUM(BX48:BX50)</f>
        <v>0</v>
      </c>
      <c r="BY47" s="92">
        <f t="shared" si="56"/>
        <v>0</v>
      </c>
      <c r="BZ47" s="92">
        <f t="shared" si="56"/>
        <v>0</v>
      </c>
      <c r="CA47" s="92">
        <f t="shared" si="56"/>
        <v>0</v>
      </c>
      <c r="CB47" s="92">
        <f t="shared" si="56"/>
        <v>0</v>
      </c>
      <c r="CC47" s="92">
        <f t="shared" si="56"/>
        <v>0</v>
      </c>
      <c r="CD47" s="92">
        <f t="shared" si="56"/>
        <v>0</v>
      </c>
      <c r="CE47" s="92">
        <f t="shared" si="56"/>
        <v>0</v>
      </c>
      <c r="CF47" s="92">
        <f t="shared" si="56"/>
        <v>0</v>
      </c>
      <c r="CG47" s="93">
        <f>SUM(CG48:CG50)</f>
        <v>0</v>
      </c>
      <c r="CH47" s="80">
        <f t="shared" ref="CH47:CK47" si="57">SUM(CH48:CH50)</f>
        <v>0</v>
      </c>
      <c r="CI47" s="80">
        <f t="shared" si="57"/>
        <v>0</v>
      </c>
      <c r="CJ47" s="80">
        <f t="shared" si="57"/>
        <v>0</v>
      </c>
      <c r="CK47" s="80">
        <f t="shared" si="57"/>
        <v>0</v>
      </c>
      <c r="CL47" s="8"/>
      <c r="CM47" s="9"/>
      <c r="CN47" s="9"/>
      <c r="CO47" s="9"/>
      <c r="CP47"/>
      <c r="CQ47"/>
      <c r="CR47"/>
    </row>
    <row r="48" spans="1:96" s="10" customFormat="1" ht="15" x14ac:dyDescent="0.25">
      <c r="A48" s="55">
        <f t="shared" si="11"/>
        <v>48</v>
      </c>
      <c r="B48" s="73"/>
      <c r="C48" s="73"/>
      <c r="D48" s="73"/>
      <c r="E48" s="73"/>
      <c r="F48" s="96"/>
      <c r="G48" s="73"/>
      <c r="H48" s="96" t="s">
        <v>60</v>
      </c>
      <c r="I48" s="96" t="s">
        <v>61</v>
      </c>
      <c r="J48" s="63">
        <f t="shared" si="12"/>
        <v>0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100"/>
      <c r="CH48" s="77"/>
      <c r="CI48" s="77"/>
      <c r="CJ48" s="77"/>
      <c r="CK48" s="77"/>
      <c r="CL48" s="8"/>
      <c r="CM48" s="9"/>
      <c r="CN48" s="9"/>
      <c r="CO48" s="9"/>
      <c r="CP48"/>
      <c r="CQ48"/>
      <c r="CR48"/>
    </row>
    <row r="49" spans="1:96" s="10" customFormat="1" ht="15" x14ac:dyDescent="0.25">
      <c r="A49" s="55">
        <f t="shared" si="11"/>
        <v>49</v>
      </c>
      <c r="B49" s="71"/>
      <c r="C49" s="71"/>
      <c r="D49" s="71"/>
      <c r="E49" s="71"/>
      <c r="F49" s="94"/>
      <c r="G49" s="73"/>
      <c r="H49" s="73" t="s">
        <v>62</v>
      </c>
      <c r="I49" s="73" t="s">
        <v>63</v>
      </c>
      <c r="J49" s="63">
        <f t="shared" si="12"/>
        <v>0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100"/>
      <c r="CH49" s="77"/>
      <c r="CI49" s="77"/>
      <c r="CJ49" s="77"/>
      <c r="CK49" s="77"/>
      <c r="CL49" s="8"/>
      <c r="CM49" s="9"/>
      <c r="CN49" s="9"/>
      <c r="CO49" s="9"/>
      <c r="CP49"/>
      <c r="CQ49"/>
      <c r="CR49"/>
    </row>
    <row r="50" spans="1:96" s="10" customFormat="1" ht="15" x14ac:dyDescent="0.25">
      <c r="A50" s="55">
        <f t="shared" si="11"/>
        <v>50</v>
      </c>
      <c r="B50" s="71"/>
      <c r="C50" s="71"/>
      <c r="D50" s="71"/>
      <c r="E50" s="71"/>
      <c r="F50" s="94"/>
      <c r="G50" s="73"/>
      <c r="H50" s="73" t="s">
        <v>64</v>
      </c>
      <c r="I50" s="73" t="s">
        <v>65</v>
      </c>
      <c r="J50" s="63">
        <f t="shared" si="12"/>
        <v>0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100"/>
      <c r="CH50" s="77"/>
      <c r="CI50" s="77"/>
      <c r="CJ50" s="77"/>
      <c r="CK50" s="77"/>
      <c r="CL50" s="8"/>
      <c r="CM50" s="9"/>
      <c r="CN50" s="9"/>
      <c r="CO50" s="9"/>
      <c r="CP50"/>
      <c r="CQ50"/>
      <c r="CR50"/>
    </row>
    <row r="51" spans="1:96" s="10" customFormat="1" ht="15" x14ac:dyDescent="0.25">
      <c r="A51" s="55">
        <f t="shared" si="11"/>
        <v>51</v>
      </c>
      <c r="B51" s="71"/>
      <c r="C51" s="71"/>
      <c r="D51" s="71"/>
      <c r="E51" s="71"/>
      <c r="F51" s="94"/>
      <c r="G51" s="73" t="s">
        <v>54</v>
      </c>
      <c r="H51" s="73" t="s">
        <v>66</v>
      </c>
      <c r="I51" s="73"/>
      <c r="J51" s="63">
        <f t="shared" si="12"/>
        <v>0</v>
      </c>
      <c r="K51" s="92">
        <f>SUM(K52:K54)</f>
        <v>0</v>
      </c>
      <c r="L51" s="92">
        <f t="shared" ref="L51:BW51" si="58">SUM(L52:L54)</f>
        <v>0</v>
      </c>
      <c r="M51" s="92">
        <f t="shared" si="58"/>
        <v>0</v>
      </c>
      <c r="N51" s="92">
        <f t="shared" si="58"/>
        <v>0</v>
      </c>
      <c r="O51" s="92">
        <f t="shared" si="58"/>
        <v>0</v>
      </c>
      <c r="P51" s="92">
        <f t="shared" si="58"/>
        <v>0</v>
      </c>
      <c r="Q51" s="92">
        <f t="shared" si="58"/>
        <v>0</v>
      </c>
      <c r="R51" s="92">
        <f t="shared" si="58"/>
        <v>0</v>
      </c>
      <c r="S51" s="92">
        <f t="shared" si="58"/>
        <v>0</v>
      </c>
      <c r="T51" s="92">
        <f t="shared" si="58"/>
        <v>0</v>
      </c>
      <c r="U51" s="92">
        <f t="shared" si="58"/>
        <v>0</v>
      </c>
      <c r="V51" s="92">
        <f t="shared" si="58"/>
        <v>0</v>
      </c>
      <c r="W51" s="92">
        <f t="shared" si="58"/>
        <v>0</v>
      </c>
      <c r="X51" s="92">
        <f t="shared" si="58"/>
        <v>0</v>
      </c>
      <c r="Y51" s="92">
        <f t="shared" si="58"/>
        <v>0</v>
      </c>
      <c r="Z51" s="92">
        <f t="shared" si="58"/>
        <v>0</v>
      </c>
      <c r="AA51" s="92">
        <f t="shared" si="58"/>
        <v>0</v>
      </c>
      <c r="AB51" s="92">
        <f t="shared" si="58"/>
        <v>0</v>
      </c>
      <c r="AC51" s="92">
        <f t="shared" si="58"/>
        <v>0</v>
      </c>
      <c r="AD51" s="92">
        <f t="shared" si="58"/>
        <v>0</v>
      </c>
      <c r="AE51" s="92">
        <f t="shared" si="58"/>
        <v>0</v>
      </c>
      <c r="AF51" s="92">
        <f t="shared" si="58"/>
        <v>0</v>
      </c>
      <c r="AG51" s="92">
        <f t="shared" si="58"/>
        <v>0</v>
      </c>
      <c r="AH51" s="92">
        <f t="shared" si="58"/>
        <v>0</v>
      </c>
      <c r="AI51" s="92">
        <f t="shared" si="58"/>
        <v>0</v>
      </c>
      <c r="AJ51" s="92">
        <f t="shared" si="58"/>
        <v>0</v>
      </c>
      <c r="AK51" s="92">
        <f t="shared" si="58"/>
        <v>0</v>
      </c>
      <c r="AL51" s="92">
        <f t="shared" si="58"/>
        <v>0</v>
      </c>
      <c r="AM51" s="92">
        <f t="shared" si="58"/>
        <v>0</v>
      </c>
      <c r="AN51" s="92">
        <f t="shared" si="58"/>
        <v>0</v>
      </c>
      <c r="AO51" s="92">
        <f t="shared" si="58"/>
        <v>0</v>
      </c>
      <c r="AP51" s="92">
        <f t="shared" si="58"/>
        <v>0</v>
      </c>
      <c r="AQ51" s="92">
        <f t="shared" si="58"/>
        <v>0</v>
      </c>
      <c r="AR51" s="92">
        <f t="shared" si="58"/>
        <v>0</v>
      </c>
      <c r="AS51" s="92">
        <f t="shared" si="58"/>
        <v>0</v>
      </c>
      <c r="AT51" s="92">
        <f t="shared" si="58"/>
        <v>0</v>
      </c>
      <c r="AU51" s="92">
        <f t="shared" si="58"/>
        <v>0</v>
      </c>
      <c r="AV51" s="92">
        <f t="shared" si="58"/>
        <v>0</v>
      </c>
      <c r="AW51" s="92">
        <f t="shared" si="58"/>
        <v>0</v>
      </c>
      <c r="AX51" s="92">
        <f t="shared" si="58"/>
        <v>0</v>
      </c>
      <c r="AY51" s="92">
        <f t="shared" si="58"/>
        <v>0</v>
      </c>
      <c r="AZ51" s="92">
        <f t="shared" si="58"/>
        <v>0</v>
      </c>
      <c r="BA51" s="92">
        <f t="shared" si="58"/>
        <v>0</v>
      </c>
      <c r="BB51" s="92">
        <f t="shared" si="58"/>
        <v>0</v>
      </c>
      <c r="BC51" s="92">
        <f t="shared" si="58"/>
        <v>0</v>
      </c>
      <c r="BD51" s="92">
        <f t="shared" si="58"/>
        <v>0</v>
      </c>
      <c r="BE51" s="92">
        <f t="shared" si="58"/>
        <v>0</v>
      </c>
      <c r="BF51" s="92">
        <f t="shared" si="58"/>
        <v>0</v>
      </c>
      <c r="BG51" s="92">
        <f t="shared" si="58"/>
        <v>0</v>
      </c>
      <c r="BH51" s="92">
        <f t="shared" si="58"/>
        <v>0</v>
      </c>
      <c r="BI51" s="92">
        <f t="shared" si="58"/>
        <v>0</v>
      </c>
      <c r="BJ51" s="92">
        <f t="shared" si="58"/>
        <v>0</v>
      </c>
      <c r="BK51" s="92">
        <f t="shared" si="58"/>
        <v>0</v>
      </c>
      <c r="BL51" s="92">
        <f t="shared" si="58"/>
        <v>0</v>
      </c>
      <c r="BM51" s="92">
        <f t="shared" si="58"/>
        <v>0</v>
      </c>
      <c r="BN51" s="92">
        <f t="shared" si="58"/>
        <v>0</v>
      </c>
      <c r="BO51" s="92">
        <f t="shared" si="58"/>
        <v>0</v>
      </c>
      <c r="BP51" s="92">
        <f t="shared" si="58"/>
        <v>0</v>
      </c>
      <c r="BQ51" s="92">
        <f t="shared" si="58"/>
        <v>0</v>
      </c>
      <c r="BR51" s="92">
        <f t="shared" si="58"/>
        <v>0</v>
      </c>
      <c r="BS51" s="92">
        <f t="shared" si="58"/>
        <v>0</v>
      </c>
      <c r="BT51" s="92">
        <f t="shared" si="58"/>
        <v>0</v>
      </c>
      <c r="BU51" s="92">
        <f t="shared" si="58"/>
        <v>0</v>
      </c>
      <c r="BV51" s="92">
        <f t="shared" si="58"/>
        <v>0</v>
      </c>
      <c r="BW51" s="92">
        <f t="shared" si="58"/>
        <v>0</v>
      </c>
      <c r="BX51" s="92">
        <f t="shared" ref="BX51:CV51" si="59">SUM(BX52:BX54)</f>
        <v>0</v>
      </c>
      <c r="BY51" s="92">
        <f t="shared" si="59"/>
        <v>0</v>
      </c>
      <c r="BZ51" s="92">
        <f t="shared" si="59"/>
        <v>0</v>
      </c>
      <c r="CA51" s="92">
        <f t="shared" si="59"/>
        <v>0</v>
      </c>
      <c r="CB51" s="92">
        <f t="shared" si="59"/>
        <v>0</v>
      </c>
      <c r="CC51" s="92">
        <f t="shared" si="59"/>
        <v>0</v>
      </c>
      <c r="CD51" s="92">
        <f t="shared" si="59"/>
        <v>0</v>
      </c>
      <c r="CE51" s="92">
        <f t="shared" si="59"/>
        <v>0</v>
      </c>
      <c r="CF51" s="92">
        <f t="shared" si="59"/>
        <v>0</v>
      </c>
      <c r="CG51" s="93">
        <f>SUM(CG52:CG54)</f>
        <v>0</v>
      </c>
      <c r="CH51" s="80">
        <f t="shared" ref="CH51:CK51" si="60">SUM(CH52:CH54)</f>
        <v>0</v>
      </c>
      <c r="CI51" s="80">
        <f t="shared" si="60"/>
        <v>0</v>
      </c>
      <c r="CJ51" s="80">
        <f t="shared" si="60"/>
        <v>0</v>
      </c>
      <c r="CK51" s="80">
        <f t="shared" si="60"/>
        <v>0</v>
      </c>
      <c r="CL51" s="8"/>
      <c r="CM51" s="9"/>
      <c r="CN51" s="9"/>
      <c r="CO51" s="9"/>
      <c r="CP51"/>
      <c r="CQ51"/>
      <c r="CR51"/>
    </row>
    <row r="52" spans="1:96" s="10" customFormat="1" ht="15" x14ac:dyDescent="0.25">
      <c r="A52" s="55">
        <f t="shared" si="11"/>
        <v>52</v>
      </c>
      <c r="B52" s="73"/>
      <c r="C52" s="73"/>
      <c r="D52" s="73"/>
      <c r="E52" s="73"/>
      <c r="F52" s="96"/>
      <c r="G52" s="73"/>
      <c r="H52" s="96" t="s">
        <v>60</v>
      </c>
      <c r="I52" s="96" t="s">
        <v>61</v>
      </c>
      <c r="J52" s="63">
        <f t="shared" si="12"/>
        <v>0</v>
      </c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100"/>
      <c r="CH52" s="77"/>
      <c r="CI52" s="77"/>
      <c r="CJ52" s="77"/>
      <c r="CK52" s="77"/>
      <c r="CL52" s="8"/>
      <c r="CM52" s="9"/>
      <c r="CN52" s="9"/>
      <c r="CO52" s="9"/>
      <c r="CP52"/>
      <c r="CQ52"/>
      <c r="CR52"/>
    </row>
    <row r="53" spans="1:96" s="10" customFormat="1" ht="15" x14ac:dyDescent="0.25">
      <c r="A53" s="55">
        <f t="shared" si="11"/>
        <v>53</v>
      </c>
      <c r="B53" s="71"/>
      <c r="C53" s="71"/>
      <c r="D53" s="71"/>
      <c r="E53" s="71"/>
      <c r="F53" s="94"/>
      <c r="G53" s="73"/>
      <c r="H53" s="73" t="s">
        <v>62</v>
      </c>
      <c r="I53" s="73" t="s">
        <v>63</v>
      </c>
      <c r="J53" s="63">
        <f t="shared" si="12"/>
        <v>0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100"/>
      <c r="CH53" s="77"/>
      <c r="CI53" s="77"/>
      <c r="CJ53" s="77"/>
      <c r="CK53" s="77"/>
      <c r="CL53" s="8"/>
      <c r="CM53" s="9"/>
      <c r="CN53" s="9"/>
      <c r="CO53" s="9"/>
      <c r="CP53"/>
      <c r="CQ53"/>
      <c r="CR53"/>
    </row>
    <row r="54" spans="1:96" s="10" customFormat="1" ht="15" x14ac:dyDescent="0.25">
      <c r="A54" s="55">
        <f t="shared" si="11"/>
        <v>54</v>
      </c>
      <c r="B54" s="71"/>
      <c r="C54" s="71"/>
      <c r="D54" s="71"/>
      <c r="E54" s="71"/>
      <c r="F54" s="94"/>
      <c r="G54" s="73"/>
      <c r="H54" s="73" t="s">
        <v>64</v>
      </c>
      <c r="I54" s="73" t="s">
        <v>65</v>
      </c>
      <c r="J54" s="63">
        <f t="shared" si="12"/>
        <v>0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100"/>
      <c r="CH54" s="77"/>
      <c r="CI54" s="77"/>
      <c r="CJ54" s="77"/>
      <c r="CK54" s="77"/>
      <c r="CL54" s="8"/>
      <c r="CM54" s="9"/>
      <c r="CN54" s="9"/>
      <c r="CO54" s="9"/>
      <c r="CP54"/>
      <c r="CQ54"/>
      <c r="CR54"/>
    </row>
    <row r="55" spans="1:96" s="10" customFormat="1" ht="15" x14ac:dyDescent="0.25">
      <c r="A55" s="55">
        <f t="shared" si="11"/>
        <v>55</v>
      </c>
      <c r="B55" s="73"/>
      <c r="C55" s="73"/>
      <c r="D55" s="73"/>
      <c r="E55" s="73"/>
      <c r="F55" s="96"/>
      <c r="G55" s="73" t="s">
        <v>43</v>
      </c>
      <c r="H55" s="98" t="s">
        <v>67</v>
      </c>
      <c r="I55" s="73"/>
      <c r="J55" s="63">
        <f t="shared" si="12"/>
        <v>0</v>
      </c>
      <c r="K55" s="92">
        <f>SUM(K56:K58)</f>
        <v>0</v>
      </c>
      <c r="L55" s="92">
        <f t="shared" ref="L55:BW55" si="61">SUM(L56:L58)</f>
        <v>0</v>
      </c>
      <c r="M55" s="92">
        <f t="shared" si="61"/>
        <v>0</v>
      </c>
      <c r="N55" s="92">
        <f t="shared" si="61"/>
        <v>0</v>
      </c>
      <c r="O55" s="92">
        <f t="shared" si="61"/>
        <v>0</v>
      </c>
      <c r="P55" s="92">
        <f t="shared" si="61"/>
        <v>0</v>
      </c>
      <c r="Q55" s="92">
        <f t="shared" si="61"/>
        <v>0</v>
      </c>
      <c r="R55" s="92">
        <f t="shared" si="61"/>
        <v>0</v>
      </c>
      <c r="S55" s="92">
        <f t="shared" si="61"/>
        <v>0</v>
      </c>
      <c r="T55" s="92">
        <f t="shared" si="61"/>
        <v>0</v>
      </c>
      <c r="U55" s="92">
        <f t="shared" si="61"/>
        <v>0</v>
      </c>
      <c r="V55" s="92">
        <f t="shared" si="61"/>
        <v>0</v>
      </c>
      <c r="W55" s="92">
        <f t="shared" si="61"/>
        <v>0</v>
      </c>
      <c r="X55" s="92">
        <f t="shared" si="61"/>
        <v>0</v>
      </c>
      <c r="Y55" s="92">
        <f t="shared" si="61"/>
        <v>0</v>
      </c>
      <c r="Z55" s="92">
        <f t="shared" si="61"/>
        <v>0</v>
      </c>
      <c r="AA55" s="92">
        <f t="shared" si="61"/>
        <v>0</v>
      </c>
      <c r="AB55" s="92">
        <f t="shared" si="61"/>
        <v>0</v>
      </c>
      <c r="AC55" s="92">
        <f t="shared" si="61"/>
        <v>0</v>
      </c>
      <c r="AD55" s="92">
        <f t="shared" si="61"/>
        <v>0</v>
      </c>
      <c r="AE55" s="92">
        <f t="shared" si="61"/>
        <v>0</v>
      </c>
      <c r="AF55" s="92">
        <f t="shared" si="61"/>
        <v>0</v>
      </c>
      <c r="AG55" s="92">
        <f t="shared" si="61"/>
        <v>0</v>
      </c>
      <c r="AH55" s="92">
        <f t="shared" si="61"/>
        <v>0</v>
      </c>
      <c r="AI55" s="92">
        <f t="shared" si="61"/>
        <v>0</v>
      </c>
      <c r="AJ55" s="92">
        <f t="shared" si="61"/>
        <v>0</v>
      </c>
      <c r="AK55" s="92">
        <f t="shared" si="61"/>
        <v>0</v>
      </c>
      <c r="AL55" s="92">
        <f t="shared" si="61"/>
        <v>0</v>
      </c>
      <c r="AM55" s="92">
        <f t="shared" si="61"/>
        <v>0</v>
      </c>
      <c r="AN55" s="92">
        <f t="shared" si="61"/>
        <v>0</v>
      </c>
      <c r="AO55" s="92">
        <f t="shared" si="61"/>
        <v>0</v>
      </c>
      <c r="AP55" s="92">
        <f t="shared" si="61"/>
        <v>0</v>
      </c>
      <c r="AQ55" s="92">
        <f t="shared" si="61"/>
        <v>0</v>
      </c>
      <c r="AR55" s="92">
        <f t="shared" si="61"/>
        <v>0</v>
      </c>
      <c r="AS55" s="92">
        <f t="shared" si="61"/>
        <v>0</v>
      </c>
      <c r="AT55" s="92">
        <f t="shared" si="61"/>
        <v>0</v>
      </c>
      <c r="AU55" s="92">
        <f t="shared" si="61"/>
        <v>0</v>
      </c>
      <c r="AV55" s="92">
        <f t="shared" si="61"/>
        <v>0</v>
      </c>
      <c r="AW55" s="92">
        <f t="shared" si="61"/>
        <v>0</v>
      </c>
      <c r="AX55" s="92">
        <f t="shared" si="61"/>
        <v>0</v>
      </c>
      <c r="AY55" s="92">
        <f t="shared" si="61"/>
        <v>0</v>
      </c>
      <c r="AZ55" s="92">
        <f t="shared" si="61"/>
        <v>0</v>
      </c>
      <c r="BA55" s="92">
        <f t="shared" si="61"/>
        <v>0</v>
      </c>
      <c r="BB55" s="92">
        <f t="shared" si="61"/>
        <v>0</v>
      </c>
      <c r="BC55" s="92">
        <f t="shared" si="61"/>
        <v>0</v>
      </c>
      <c r="BD55" s="92">
        <f t="shared" si="61"/>
        <v>0</v>
      </c>
      <c r="BE55" s="92">
        <f t="shared" si="61"/>
        <v>0</v>
      </c>
      <c r="BF55" s="92">
        <f t="shared" si="61"/>
        <v>0</v>
      </c>
      <c r="BG55" s="92">
        <f t="shared" si="61"/>
        <v>0</v>
      </c>
      <c r="BH55" s="92">
        <f t="shared" si="61"/>
        <v>0</v>
      </c>
      <c r="BI55" s="92">
        <f t="shared" si="61"/>
        <v>0</v>
      </c>
      <c r="BJ55" s="92">
        <f t="shared" si="61"/>
        <v>0</v>
      </c>
      <c r="BK55" s="92">
        <f t="shared" si="61"/>
        <v>0</v>
      </c>
      <c r="BL55" s="92">
        <f t="shared" si="61"/>
        <v>0</v>
      </c>
      <c r="BM55" s="92">
        <f t="shared" si="61"/>
        <v>0</v>
      </c>
      <c r="BN55" s="92">
        <f t="shared" si="61"/>
        <v>0</v>
      </c>
      <c r="BO55" s="92">
        <f t="shared" si="61"/>
        <v>0</v>
      </c>
      <c r="BP55" s="92">
        <f t="shared" si="61"/>
        <v>0</v>
      </c>
      <c r="BQ55" s="92">
        <f t="shared" si="61"/>
        <v>0</v>
      </c>
      <c r="BR55" s="92">
        <f t="shared" si="61"/>
        <v>0</v>
      </c>
      <c r="BS55" s="92">
        <f t="shared" si="61"/>
        <v>0</v>
      </c>
      <c r="BT55" s="92">
        <f t="shared" si="61"/>
        <v>0</v>
      </c>
      <c r="BU55" s="92">
        <f t="shared" si="61"/>
        <v>0</v>
      </c>
      <c r="BV55" s="92">
        <f t="shared" si="61"/>
        <v>0</v>
      </c>
      <c r="BW55" s="92">
        <f t="shared" si="61"/>
        <v>0</v>
      </c>
      <c r="BX55" s="92">
        <f t="shared" ref="BX55:CV55" si="62">SUM(BX56:BX58)</f>
        <v>0</v>
      </c>
      <c r="BY55" s="92">
        <f t="shared" si="62"/>
        <v>0</v>
      </c>
      <c r="BZ55" s="92">
        <f t="shared" si="62"/>
        <v>0</v>
      </c>
      <c r="CA55" s="92">
        <f t="shared" si="62"/>
        <v>0</v>
      </c>
      <c r="CB55" s="92">
        <f t="shared" si="62"/>
        <v>0</v>
      </c>
      <c r="CC55" s="92">
        <f t="shared" si="62"/>
        <v>0</v>
      </c>
      <c r="CD55" s="92">
        <f t="shared" si="62"/>
        <v>0</v>
      </c>
      <c r="CE55" s="92">
        <f t="shared" si="62"/>
        <v>0</v>
      </c>
      <c r="CF55" s="92">
        <f t="shared" si="62"/>
        <v>0</v>
      </c>
      <c r="CG55" s="93">
        <f>SUM(CG56:CG58)</f>
        <v>0</v>
      </c>
      <c r="CH55" s="80">
        <f t="shared" ref="CH55:CK55" si="63">SUM(CH56:CH58)</f>
        <v>0</v>
      </c>
      <c r="CI55" s="80">
        <f t="shared" si="63"/>
        <v>0</v>
      </c>
      <c r="CJ55" s="80">
        <f t="shared" si="63"/>
        <v>0</v>
      </c>
      <c r="CK55" s="80">
        <f t="shared" si="63"/>
        <v>0</v>
      </c>
      <c r="CL55" s="8"/>
      <c r="CM55" s="9"/>
      <c r="CN55" s="9"/>
      <c r="CO55" s="9"/>
      <c r="CP55"/>
      <c r="CQ55"/>
      <c r="CR55"/>
    </row>
    <row r="56" spans="1:96" s="10" customFormat="1" ht="15" x14ac:dyDescent="0.25">
      <c r="A56" s="55">
        <f t="shared" si="11"/>
        <v>56</v>
      </c>
      <c r="B56" s="73"/>
      <c r="C56" s="73"/>
      <c r="D56" s="73"/>
      <c r="E56" s="73"/>
      <c r="F56" s="96"/>
      <c r="G56" s="73"/>
      <c r="H56" s="96" t="s">
        <v>60</v>
      </c>
      <c r="I56" s="96" t="s">
        <v>61</v>
      </c>
      <c r="J56" s="63">
        <f t="shared" si="12"/>
        <v>0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100"/>
      <c r="CH56" s="77"/>
      <c r="CI56" s="77"/>
      <c r="CJ56" s="77"/>
      <c r="CK56" s="77"/>
      <c r="CL56" s="8"/>
      <c r="CM56" s="9"/>
      <c r="CN56" s="9"/>
      <c r="CO56" s="9"/>
      <c r="CP56"/>
      <c r="CQ56"/>
      <c r="CR56"/>
    </row>
    <row r="57" spans="1:96" s="10" customFormat="1" ht="15" x14ac:dyDescent="0.25">
      <c r="A57" s="55">
        <f t="shared" si="11"/>
        <v>57</v>
      </c>
      <c r="B57" s="73"/>
      <c r="C57" s="73"/>
      <c r="D57" s="73"/>
      <c r="E57" s="73"/>
      <c r="F57" s="96"/>
      <c r="G57" s="73"/>
      <c r="H57" s="73" t="s">
        <v>62</v>
      </c>
      <c r="I57" s="73" t="s">
        <v>63</v>
      </c>
      <c r="J57" s="63">
        <f t="shared" si="12"/>
        <v>0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100"/>
      <c r="CH57" s="77"/>
      <c r="CI57" s="77"/>
      <c r="CJ57" s="77"/>
      <c r="CK57" s="77"/>
      <c r="CL57" s="8"/>
      <c r="CM57" s="9"/>
      <c r="CN57" s="9"/>
      <c r="CO57" s="9"/>
      <c r="CP57"/>
      <c r="CQ57"/>
      <c r="CR57"/>
    </row>
    <row r="58" spans="1:96" s="10" customFormat="1" ht="15" x14ac:dyDescent="0.25">
      <c r="A58" s="55">
        <f t="shared" si="11"/>
        <v>58</v>
      </c>
      <c r="B58" s="73"/>
      <c r="C58" s="73"/>
      <c r="D58" s="73"/>
      <c r="E58" s="73"/>
      <c r="F58" s="96"/>
      <c r="G58" s="73"/>
      <c r="H58" s="73" t="s">
        <v>64</v>
      </c>
      <c r="I58" s="73" t="s">
        <v>65</v>
      </c>
      <c r="J58" s="63">
        <f t="shared" si="12"/>
        <v>0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100"/>
      <c r="CH58" s="77"/>
      <c r="CI58" s="77"/>
      <c r="CJ58" s="77"/>
      <c r="CK58" s="77"/>
      <c r="CL58" s="8"/>
      <c r="CM58" s="9"/>
      <c r="CN58" s="9"/>
      <c r="CO58" s="9"/>
      <c r="CP58"/>
      <c r="CQ58"/>
      <c r="CR58"/>
    </row>
    <row r="59" spans="1:96" s="10" customFormat="1" ht="15" x14ac:dyDescent="0.25">
      <c r="A59" s="55">
        <f t="shared" si="11"/>
        <v>59</v>
      </c>
      <c r="B59" s="73"/>
      <c r="C59" s="73"/>
      <c r="D59" s="73"/>
      <c r="E59" s="73"/>
      <c r="F59" s="94" t="s">
        <v>51</v>
      </c>
      <c r="G59" s="95" t="s">
        <v>52</v>
      </c>
      <c r="H59" s="73"/>
      <c r="I59" s="73"/>
      <c r="J59" s="63">
        <f t="shared" si="12"/>
        <v>0</v>
      </c>
      <c r="K59" s="64">
        <f>SUM(K60,K64,K72,K68)</f>
        <v>0</v>
      </c>
      <c r="L59" s="64">
        <f t="shared" ref="L59:BW59" si="64">SUM(L60,L64,L72,L68)</f>
        <v>0</v>
      </c>
      <c r="M59" s="64">
        <f t="shared" si="64"/>
        <v>0</v>
      </c>
      <c r="N59" s="64">
        <f t="shared" si="64"/>
        <v>0</v>
      </c>
      <c r="O59" s="64">
        <f t="shared" si="64"/>
        <v>0</v>
      </c>
      <c r="P59" s="64">
        <f t="shared" si="64"/>
        <v>0</v>
      </c>
      <c r="Q59" s="64">
        <f t="shared" si="64"/>
        <v>0</v>
      </c>
      <c r="R59" s="64">
        <f t="shared" si="64"/>
        <v>0</v>
      </c>
      <c r="S59" s="64">
        <f t="shared" si="64"/>
        <v>0</v>
      </c>
      <c r="T59" s="64">
        <f t="shared" si="64"/>
        <v>0</v>
      </c>
      <c r="U59" s="64">
        <f t="shared" si="64"/>
        <v>0</v>
      </c>
      <c r="V59" s="64">
        <f t="shared" si="64"/>
        <v>0</v>
      </c>
      <c r="W59" s="64">
        <f t="shared" si="64"/>
        <v>0</v>
      </c>
      <c r="X59" s="64">
        <f t="shared" si="64"/>
        <v>0</v>
      </c>
      <c r="Y59" s="64">
        <f t="shared" si="64"/>
        <v>0</v>
      </c>
      <c r="Z59" s="64">
        <f t="shared" si="64"/>
        <v>0</v>
      </c>
      <c r="AA59" s="64">
        <f t="shared" si="64"/>
        <v>0</v>
      </c>
      <c r="AB59" s="64">
        <f t="shared" si="64"/>
        <v>0</v>
      </c>
      <c r="AC59" s="64">
        <f t="shared" si="64"/>
        <v>0</v>
      </c>
      <c r="AD59" s="64">
        <f t="shared" si="64"/>
        <v>0</v>
      </c>
      <c r="AE59" s="64">
        <f t="shared" si="64"/>
        <v>0</v>
      </c>
      <c r="AF59" s="64">
        <f t="shared" si="64"/>
        <v>0</v>
      </c>
      <c r="AG59" s="64">
        <f t="shared" si="64"/>
        <v>0</v>
      </c>
      <c r="AH59" s="64">
        <f t="shared" si="64"/>
        <v>0</v>
      </c>
      <c r="AI59" s="64">
        <f t="shared" si="64"/>
        <v>0</v>
      </c>
      <c r="AJ59" s="64">
        <f t="shared" si="64"/>
        <v>0</v>
      </c>
      <c r="AK59" s="64">
        <f t="shared" si="64"/>
        <v>0</v>
      </c>
      <c r="AL59" s="64">
        <f t="shared" si="64"/>
        <v>0</v>
      </c>
      <c r="AM59" s="64">
        <f t="shared" si="64"/>
        <v>0</v>
      </c>
      <c r="AN59" s="64">
        <f t="shared" si="64"/>
        <v>0</v>
      </c>
      <c r="AO59" s="64">
        <f t="shared" si="64"/>
        <v>0</v>
      </c>
      <c r="AP59" s="64">
        <f t="shared" si="64"/>
        <v>0</v>
      </c>
      <c r="AQ59" s="64">
        <f t="shared" si="64"/>
        <v>0</v>
      </c>
      <c r="AR59" s="64">
        <f t="shared" si="64"/>
        <v>0</v>
      </c>
      <c r="AS59" s="64">
        <f t="shared" si="64"/>
        <v>0</v>
      </c>
      <c r="AT59" s="64">
        <f t="shared" si="64"/>
        <v>0</v>
      </c>
      <c r="AU59" s="64">
        <f t="shared" si="64"/>
        <v>0</v>
      </c>
      <c r="AV59" s="64">
        <f t="shared" si="64"/>
        <v>0</v>
      </c>
      <c r="AW59" s="64">
        <f t="shared" si="64"/>
        <v>0</v>
      </c>
      <c r="AX59" s="64">
        <f t="shared" si="64"/>
        <v>0</v>
      </c>
      <c r="AY59" s="64">
        <f t="shared" si="64"/>
        <v>0</v>
      </c>
      <c r="AZ59" s="64">
        <f t="shared" si="64"/>
        <v>0</v>
      </c>
      <c r="BA59" s="64">
        <f t="shared" si="64"/>
        <v>0</v>
      </c>
      <c r="BB59" s="64">
        <f t="shared" si="64"/>
        <v>0</v>
      </c>
      <c r="BC59" s="64">
        <f t="shared" si="64"/>
        <v>0</v>
      </c>
      <c r="BD59" s="64">
        <f t="shared" si="64"/>
        <v>0</v>
      </c>
      <c r="BE59" s="64">
        <f t="shared" si="64"/>
        <v>0</v>
      </c>
      <c r="BF59" s="64">
        <f t="shared" si="64"/>
        <v>0</v>
      </c>
      <c r="BG59" s="64">
        <f t="shared" si="64"/>
        <v>0</v>
      </c>
      <c r="BH59" s="64">
        <f t="shared" si="64"/>
        <v>0</v>
      </c>
      <c r="BI59" s="64">
        <f t="shared" si="64"/>
        <v>0</v>
      </c>
      <c r="BJ59" s="64">
        <f t="shared" si="64"/>
        <v>0</v>
      </c>
      <c r="BK59" s="64">
        <f t="shared" si="64"/>
        <v>0</v>
      </c>
      <c r="BL59" s="64">
        <f t="shared" si="64"/>
        <v>0</v>
      </c>
      <c r="BM59" s="64">
        <f t="shared" si="64"/>
        <v>0</v>
      </c>
      <c r="BN59" s="64">
        <f t="shared" si="64"/>
        <v>0</v>
      </c>
      <c r="BO59" s="64">
        <f t="shared" si="64"/>
        <v>0</v>
      </c>
      <c r="BP59" s="64">
        <f t="shared" si="64"/>
        <v>0</v>
      </c>
      <c r="BQ59" s="64">
        <f t="shared" si="64"/>
        <v>0</v>
      </c>
      <c r="BR59" s="64">
        <f t="shared" si="64"/>
        <v>0</v>
      </c>
      <c r="BS59" s="64">
        <f t="shared" si="64"/>
        <v>0</v>
      </c>
      <c r="BT59" s="64">
        <f t="shared" si="64"/>
        <v>0</v>
      </c>
      <c r="BU59" s="64">
        <f t="shared" si="64"/>
        <v>0</v>
      </c>
      <c r="BV59" s="64">
        <f t="shared" si="64"/>
        <v>0</v>
      </c>
      <c r="BW59" s="64">
        <f t="shared" si="64"/>
        <v>0</v>
      </c>
      <c r="BX59" s="64">
        <f t="shared" ref="BX59:CV59" si="65">SUM(BX60,BX64,BX72,BX68)</f>
        <v>0</v>
      </c>
      <c r="BY59" s="64">
        <f t="shared" si="65"/>
        <v>0</v>
      </c>
      <c r="BZ59" s="64">
        <f t="shared" si="65"/>
        <v>0</v>
      </c>
      <c r="CA59" s="64">
        <f t="shared" si="65"/>
        <v>0</v>
      </c>
      <c r="CB59" s="64">
        <f t="shared" si="65"/>
        <v>0</v>
      </c>
      <c r="CC59" s="64">
        <f t="shared" si="65"/>
        <v>0</v>
      </c>
      <c r="CD59" s="64">
        <f t="shared" si="65"/>
        <v>0</v>
      </c>
      <c r="CE59" s="64">
        <f t="shared" si="65"/>
        <v>0</v>
      </c>
      <c r="CF59" s="64">
        <f t="shared" si="65"/>
        <v>0</v>
      </c>
      <c r="CG59" s="65">
        <f>SUM(CG60,CG64,CG72,CG68)</f>
        <v>0</v>
      </c>
      <c r="CH59" s="64">
        <f t="shared" ref="CH59:CK59" si="66">SUM(CH60,CH64,CH72,CH68)</f>
        <v>0</v>
      </c>
      <c r="CI59" s="64">
        <f t="shared" si="66"/>
        <v>0</v>
      </c>
      <c r="CJ59" s="64">
        <f t="shared" si="66"/>
        <v>0</v>
      </c>
      <c r="CK59" s="64">
        <f t="shared" si="66"/>
        <v>0</v>
      </c>
      <c r="CL59" s="8"/>
      <c r="CM59" s="9"/>
      <c r="CN59" s="9"/>
      <c r="CO59" s="9"/>
      <c r="CP59"/>
      <c r="CQ59"/>
      <c r="CR59"/>
    </row>
    <row r="60" spans="1:96" s="10" customFormat="1" ht="15" x14ac:dyDescent="0.25">
      <c r="A60" s="55">
        <f t="shared" si="11"/>
        <v>60</v>
      </c>
      <c r="B60" s="73"/>
      <c r="C60" s="73"/>
      <c r="D60" s="73"/>
      <c r="E60" s="73"/>
      <c r="F60" s="96"/>
      <c r="G60" s="73" t="s">
        <v>41</v>
      </c>
      <c r="H60" s="98" t="str">
        <f>$H$47</f>
        <v xml:space="preserve">דרוג AA- ומעלה </v>
      </c>
      <c r="I60" s="98"/>
      <c r="J60" s="63">
        <f t="shared" si="12"/>
        <v>0</v>
      </c>
      <c r="K60" s="92">
        <f>SUM(K61:K63)</f>
        <v>0</v>
      </c>
      <c r="L60" s="92">
        <f t="shared" ref="L60:BW60" si="67">SUM(L61:L63)</f>
        <v>0</v>
      </c>
      <c r="M60" s="92">
        <f t="shared" si="67"/>
        <v>0</v>
      </c>
      <c r="N60" s="92">
        <f t="shared" si="67"/>
        <v>0</v>
      </c>
      <c r="O60" s="92">
        <f t="shared" si="67"/>
        <v>0</v>
      </c>
      <c r="P60" s="92">
        <f t="shared" si="67"/>
        <v>0</v>
      </c>
      <c r="Q60" s="92">
        <f t="shared" si="67"/>
        <v>0</v>
      </c>
      <c r="R60" s="92">
        <f t="shared" si="67"/>
        <v>0</v>
      </c>
      <c r="S60" s="92">
        <f t="shared" si="67"/>
        <v>0</v>
      </c>
      <c r="T60" s="92">
        <f t="shared" si="67"/>
        <v>0</v>
      </c>
      <c r="U60" s="92">
        <f t="shared" si="67"/>
        <v>0</v>
      </c>
      <c r="V60" s="92">
        <f t="shared" si="67"/>
        <v>0</v>
      </c>
      <c r="W60" s="92">
        <f t="shared" si="67"/>
        <v>0</v>
      </c>
      <c r="X60" s="92">
        <f t="shared" si="67"/>
        <v>0</v>
      </c>
      <c r="Y60" s="92">
        <f t="shared" si="67"/>
        <v>0</v>
      </c>
      <c r="Z60" s="92">
        <f t="shared" si="67"/>
        <v>0</v>
      </c>
      <c r="AA60" s="92">
        <f t="shared" si="67"/>
        <v>0</v>
      </c>
      <c r="AB60" s="92">
        <f t="shared" si="67"/>
        <v>0</v>
      </c>
      <c r="AC60" s="92">
        <f t="shared" si="67"/>
        <v>0</v>
      </c>
      <c r="AD60" s="92">
        <f t="shared" si="67"/>
        <v>0</v>
      </c>
      <c r="AE60" s="92">
        <f t="shared" si="67"/>
        <v>0</v>
      </c>
      <c r="AF60" s="92">
        <f t="shared" si="67"/>
        <v>0</v>
      </c>
      <c r="AG60" s="92">
        <f t="shared" si="67"/>
        <v>0</v>
      </c>
      <c r="AH60" s="92">
        <f t="shared" si="67"/>
        <v>0</v>
      </c>
      <c r="AI60" s="92">
        <f t="shared" si="67"/>
        <v>0</v>
      </c>
      <c r="AJ60" s="92">
        <f t="shared" si="67"/>
        <v>0</v>
      </c>
      <c r="AK60" s="92">
        <f t="shared" si="67"/>
        <v>0</v>
      </c>
      <c r="AL60" s="92">
        <f t="shared" si="67"/>
        <v>0</v>
      </c>
      <c r="AM60" s="92">
        <f t="shared" si="67"/>
        <v>0</v>
      </c>
      <c r="AN60" s="92">
        <f t="shared" si="67"/>
        <v>0</v>
      </c>
      <c r="AO60" s="92">
        <f t="shared" si="67"/>
        <v>0</v>
      </c>
      <c r="AP60" s="92">
        <f t="shared" si="67"/>
        <v>0</v>
      </c>
      <c r="AQ60" s="92">
        <f t="shared" si="67"/>
        <v>0</v>
      </c>
      <c r="AR60" s="92">
        <f t="shared" si="67"/>
        <v>0</v>
      </c>
      <c r="AS60" s="92">
        <f t="shared" si="67"/>
        <v>0</v>
      </c>
      <c r="AT60" s="92">
        <f t="shared" si="67"/>
        <v>0</v>
      </c>
      <c r="AU60" s="92">
        <f t="shared" si="67"/>
        <v>0</v>
      </c>
      <c r="AV60" s="92">
        <f t="shared" si="67"/>
        <v>0</v>
      </c>
      <c r="AW60" s="92">
        <f t="shared" si="67"/>
        <v>0</v>
      </c>
      <c r="AX60" s="92">
        <f t="shared" si="67"/>
        <v>0</v>
      </c>
      <c r="AY60" s="92">
        <f t="shared" si="67"/>
        <v>0</v>
      </c>
      <c r="AZ60" s="92">
        <f t="shared" si="67"/>
        <v>0</v>
      </c>
      <c r="BA60" s="92">
        <f t="shared" si="67"/>
        <v>0</v>
      </c>
      <c r="BB60" s="92">
        <f t="shared" si="67"/>
        <v>0</v>
      </c>
      <c r="BC60" s="92">
        <f t="shared" si="67"/>
        <v>0</v>
      </c>
      <c r="BD60" s="92">
        <f t="shared" si="67"/>
        <v>0</v>
      </c>
      <c r="BE60" s="92">
        <f t="shared" si="67"/>
        <v>0</v>
      </c>
      <c r="BF60" s="92">
        <f t="shared" si="67"/>
        <v>0</v>
      </c>
      <c r="BG60" s="92">
        <f t="shared" si="67"/>
        <v>0</v>
      </c>
      <c r="BH60" s="92">
        <f t="shared" si="67"/>
        <v>0</v>
      </c>
      <c r="BI60" s="92">
        <f t="shared" si="67"/>
        <v>0</v>
      </c>
      <c r="BJ60" s="92">
        <f t="shared" si="67"/>
        <v>0</v>
      </c>
      <c r="BK60" s="92">
        <f t="shared" si="67"/>
        <v>0</v>
      </c>
      <c r="BL60" s="92">
        <f t="shared" si="67"/>
        <v>0</v>
      </c>
      <c r="BM60" s="92">
        <f t="shared" si="67"/>
        <v>0</v>
      </c>
      <c r="BN60" s="92">
        <f t="shared" si="67"/>
        <v>0</v>
      </c>
      <c r="BO60" s="92">
        <f t="shared" si="67"/>
        <v>0</v>
      </c>
      <c r="BP60" s="92">
        <f t="shared" si="67"/>
        <v>0</v>
      </c>
      <c r="BQ60" s="92">
        <f t="shared" si="67"/>
        <v>0</v>
      </c>
      <c r="BR60" s="92">
        <f t="shared" si="67"/>
        <v>0</v>
      </c>
      <c r="BS60" s="92">
        <f t="shared" si="67"/>
        <v>0</v>
      </c>
      <c r="BT60" s="92">
        <f t="shared" si="67"/>
        <v>0</v>
      </c>
      <c r="BU60" s="92">
        <f t="shared" si="67"/>
        <v>0</v>
      </c>
      <c r="BV60" s="92">
        <f t="shared" si="67"/>
        <v>0</v>
      </c>
      <c r="BW60" s="92">
        <f t="shared" si="67"/>
        <v>0</v>
      </c>
      <c r="BX60" s="92">
        <f t="shared" ref="BX60:CV60" si="68">SUM(BX61:BX63)</f>
        <v>0</v>
      </c>
      <c r="BY60" s="92">
        <f t="shared" si="68"/>
        <v>0</v>
      </c>
      <c r="BZ60" s="92">
        <f t="shared" si="68"/>
        <v>0</v>
      </c>
      <c r="CA60" s="92">
        <f t="shared" si="68"/>
        <v>0</v>
      </c>
      <c r="CB60" s="92">
        <f t="shared" si="68"/>
        <v>0</v>
      </c>
      <c r="CC60" s="92">
        <f t="shared" si="68"/>
        <v>0</v>
      </c>
      <c r="CD60" s="92">
        <f t="shared" si="68"/>
        <v>0</v>
      </c>
      <c r="CE60" s="92">
        <f t="shared" si="68"/>
        <v>0</v>
      </c>
      <c r="CF60" s="92">
        <f t="shared" si="68"/>
        <v>0</v>
      </c>
      <c r="CG60" s="93">
        <f>SUM(CG61:CG63)</f>
        <v>0</v>
      </c>
      <c r="CH60" s="80">
        <f t="shared" ref="CH60:CK60" si="69">SUM(CH61:CH63)</f>
        <v>0</v>
      </c>
      <c r="CI60" s="80">
        <f t="shared" si="69"/>
        <v>0</v>
      </c>
      <c r="CJ60" s="80">
        <f t="shared" si="69"/>
        <v>0</v>
      </c>
      <c r="CK60" s="80">
        <f t="shared" si="69"/>
        <v>0</v>
      </c>
      <c r="CL60" s="8"/>
      <c r="CM60" s="9"/>
      <c r="CN60" s="9"/>
      <c r="CO60" s="9"/>
      <c r="CP60"/>
      <c r="CQ60"/>
      <c r="CR60"/>
    </row>
    <row r="61" spans="1:96" s="10" customFormat="1" ht="15" x14ac:dyDescent="0.25">
      <c r="A61" s="55">
        <f t="shared" si="11"/>
        <v>61</v>
      </c>
      <c r="B61" s="73"/>
      <c r="C61" s="73"/>
      <c r="D61" s="73"/>
      <c r="E61" s="73"/>
      <c r="F61" s="96"/>
      <c r="G61" s="73"/>
      <c r="H61" s="96" t="s">
        <v>60</v>
      </c>
      <c r="I61" s="96" t="s">
        <v>61</v>
      </c>
      <c r="J61" s="63">
        <f t="shared" si="12"/>
        <v>0</v>
      </c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100"/>
      <c r="CH61" s="77"/>
      <c r="CI61" s="77"/>
      <c r="CJ61" s="77"/>
      <c r="CK61" s="77"/>
      <c r="CL61" s="8"/>
      <c r="CM61" s="9"/>
      <c r="CN61" s="9"/>
      <c r="CO61" s="9"/>
      <c r="CP61"/>
      <c r="CQ61"/>
      <c r="CR61"/>
    </row>
    <row r="62" spans="1:96" s="10" customFormat="1" ht="15" x14ac:dyDescent="0.25">
      <c r="A62" s="55">
        <f t="shared" si="11"/>
        <v>62</v>
      </c>
      <c r="B62" s="73"/>
      <c r="C62" s="73"/>
      <c r="D62" s="73"/>
      <c r="E62" s="73"/>
      <c r="F62" s="96"/>
      <c r="G62" s="73"/>
      <c r="H62" s="73" t="s">
        <v>62</v>
      </c>
      <c r="I62" s="73" t="s">
        <v>63</v>
      </c>
      <c r="J62" s="63">
        <f t="shared" si="12"/>
        <v>0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100"/>
      <c r="CH62" s="77"/>
      <c r="CI62" s="77"/>
      <c r="CJ62" s="77"/>
      <c r="CK62" s="77"/>
      <c r="CL62" s="8"/>
      <c r="CM62" s="9"/>
      <c r="CN62" s="9"/>
      <c r="CO62" s="9"/>
      <c r="CP62"/>
      <c r="CQ62"/>
      <c r="CR62"/>
    </row>
    <row r="63" spans="1:96" s="10" customFormat="1" ht="15" x14ac:dyDescent="0.25">
      <c r="A63" s="55">
        <f t="shared" si="11"/>
        <v>63</v>
      </c>
      <c r="B63" s="73"/>
      <c r="C63" s="73"/>
      <c r="D63" s="73"/>
      <c r="E63" s="73"/>
      <c r="F63" s="96"/>
      <c r="G63" s="73"/>
      <c r="H63" s="73" t="s">
        <v>64</v>
      </c>
      <c r="I63" s="73" t="s">
        <v>65</v>
      </c>
      <c r="J63" s="63">
        <f t="shared" si="12"/>
        <v>0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100"/>
      <c r="CH63" s="77"/>
      <c r="CI63" s="77"/>
      <c r="CJ63" s="77"/>
      <c r="CK63" s="77"/>
      <c r="CL63" s="8"/>
      <c r="CM63" s="9"/>
      <c r="CN63" s="9"/>
      <c r="CO63" s="9"/>
      <c r="CP63"/>
      <c r="CQ63"/>
      <c r="CR63"/>
    </row>
    <row r="64" spans="1:96" s="10" customFormat="1" ht="15" x14ac:dyDescent="0.25">
      <c r="A64" s="55">
        <f t="shared" si="11"/>
        <v>64</v>
      </c>
      <c r="B64" s="73"/>
      <c r="C64" s="73"/>
      <c r="D64" s="73"/>
      <c r="E64" s="73"/>
      <c r="F64" s="96"/>
      <c r="G64" s="73" t="s">
        <v>54</v>
      </c>
      <c r="H64" s="73" t="str">
        <f>$H$51</f>
        <v xml:space="preserve">דרוג BBB- ועד A+ </v>
      </c>
      <c r="I64" s="73"/>
      <c r="J64" s="63">
        <f t="shared" si="12"/>
        <v>0</v>
      </c>
      <c r="K64" s="92">
        <f>SUM(K65:K67)</f>
        <v>0</v>
      </c>
      <c r="L64" s="92">
        <f t="shared" ref="L64:BW64" si="70">SUM(L65:L67)</f>
        <v>0</v>
      </c>
      <c r="M64" s="92">
        <f t="shared" si="70"/>
        <v>0</v>
      </c>
      <c r="N64" s="92">
        <f t="shared" si="70"/>
        <v>0</v>
      </c>
      <c r="O64" s="92">
        <f t="shared" si="70"/>
        <v>0</v>
      </c>
      <c r="P64" s="92">
        <f t="shared" si="70"/>
        <v>0</v>
      </c>
      <c r="Q64" s="92">
        <f t="shared" si="70"/>
        <v>0</v>
      </c>
      <c r="R64" s="92">
        <f t="shared" si="70"/>
        <v>0</v>
      </c>
      <c r="S64" s="92">
        <f t="shared" si="70"/>
        <v>0</v>
      </c>
      <c r="T64" s="92">
        <f t="shared" si="70"/>
        <v>0</v>
      </c>
      <c r="U64" s="92">
        <f t="shared" si="70"/>
        <v>0</v>
      </c>
      <c r="V64" s="92">
        <f t="shared" si="70"/>
        <v>0</v>
      </c>
      <c r="W64" s="92">
        <f t="shared" si="70"/>
        <v>0</v>
      </c>
      <c r="X64" s="92">
        <f t="shared" si="70"/>
        <v>0</v>
      </c>
      <c r="Y64" s="92">
        <f t="shared" si="70"/>
        <v>0</v>
      </c>
      <c r="Z64" s="92">
        <f t="shared" si="70"/>
        <v>0</v>
      </c>
      <c r="AA64" s="92">
        <f t="shared" si="70"/>
        <v>0</v>
      </c>
      <c r="AB64" s="92">
        <f t="shared" si="70"/>
        <v>0</v>
      </c>
      <c r="AC64" s="92">
        <f t="shared" si="70"/>
        <v>0</v>
      </c>
      <c r="AD64" s="92">
        <f t="shared" si="70"/>
        <v>0</v>
      </c>
      <c r="AE64" s="92">
        <f t="shared" si="70"/>
        <v>0</v>
      </c>
      <c r="AF64" s="92">
        <f t="shared" si="70"/>
        <v>0</v>
      </c>
      <c r="AG64" s="92">
        <f t="shared" si="70"/>
        <v>0</v>
      </c>
      <c r="AH64" s="92">
        <f t="shared" si="70"/>
        <v>0</v>
      </c>
      <c r="AI64" s="92">
        <f t="shared" si="70"/>
        <v>0</v>
      </c>
      <c r="AJ64" s="92">
        <f t="shared" si="70"/>
        <v>0</v>
      </c>
      <c r="AK64" s="92">
        <f t="shared" si="70"/>
        <v>0</v>
      </c>
      <c r="AL64" s="92">
        <f t="shared" si="70"/>
        <v>0</v>
      </c>
      <c r="AM64" s="92">
        <f t="shared" si="70"/>
        <v>0</v>
      </c>
      <c r="AN64" s="92">
        <f t="shared" si="70"/>
        <v>0</v>
      </c>
      <c r="AO64" s="92">
        <f t="shared" si="70"/>
        <v>0</v>
      </c>
      <c r="AP64" s="92">
        <f t="shared" si="70"/>
        <v>0</v>
      </c>
      <c r="AQ64" s="92">
        <f t="shared" si="70"/>
        <v>0</v>
      </c>
      <c r="AR64" s="92">
        <f t="shared" si="70"/>
        <v>0</v>
      </c>
      <c r="AS64" s="92">
        <f t="shared" si="70"/>
        <v>0</v>
      </c>
      <c r="AT64" s="92">
        <f t="shared" si="70"/>
        <v>0</v>
      </c>
      <c r="AU64" s="92">
        <f t="shared" si="70"/>
        <v>0</v>
      </c>
      <c r="AV64" s="92">
        <f t="shared" si="70"/>
        <v>0</v>
      </c>
      <c r="AW64" s="92">
        <f t="shared" si="70"/>
        <v>0</v>
      </c>
      <c r="AX64" s="92">
        <f t="shared" si="70"/>
        <v>0</v>
      </c>
      <c r="AY64" s="92">
        <f t="shared" si="70"/>
        <v>0</v>
      </c>
      <c r="AZ64" s="92">
        <f t="shared" si="70"/>
        <v>0</v>
      </c>
      <c r="BA64" s="92">
        <f t="shared" si="70"/>
        <v>0</v>
      </c>
      <c r="BB64" s="92">
        <f t="shared" si="70"/>
        <v>0</v>
      </c>
      <c r="BC64" s="92">
        <f t="shared" si="70"/>
        <v>0</v>
      </c>
      <c r="BD64" s="92">
        <f t="shared" si="70"/>
        <v>0</v>
      </c>
      <c r="BE64" s="92">
        <f t="shared" si="70"/>
        <v>0</v>
      </c>
      <c r="BF64" s="92">
        <f t="shared" si="70"/>
        <v>0</v>
      </c>
      <c r="BG64" s="92">
        <f t="shared" si="70"/>
        <v>0</v>
      </c>
      <c r="BH64" s="92">
        <f t="shared" si="70"/>
        <v>0</v>
      </c>
      <c r="BI64" s="92">
        <f t="shared" si="70"/>
        <v>0</v>
      </c>
      <c r="BJ64" s="92">
        <f t="shared" si="70"/>
        <v>0</v>
      </c>
      <c r="BK64" s="92">
        <f t="shared" si="70"/>
        <v>0</v>
      </c>
      <c r="BL64" s="92">
        <f t="shared" si="70"/>
        <v>0</v>
      </c>
      <c r="BM64" s="92">
        <f t="shared" si="70"/>
        <v>0</v>
      </c>
      <c r="BN64" s="92">
        <f t="shared" si="70"/>
        <v>0</v>
      </c>
      <c r="BO64" s="92">
        <f t="shared" si="70"/>
        <v>0</v>
      </c>
      <c r="BP64" s="92">
        <f t="shared" si="70"/>
        <v>0</v>
      </c>
      <c r="BQ64" s="92">
        <f t="shared" si="70"/>
        <v>0</v>
      </c>
      <c r="BR64" s="92">
        <f t="shared" si="70"/>
        <v>0</v>
      </c>
      <c r="BS64" s="92">
        <f t="shared" si="70"/>
        <v>0</v>
      </c>
      <c r="BT64" s="92">
        <f t="shared" si="70"/>
        <v>0</v>
      </c>
      <c r="BU64" s="92">
        <f t="shared" si="70"/>
        <v>0</v>
      </c>
      <c r="BV64" s="92">
        <f t="shared" si="70"/>
        <v>0</v>
      </c>
      <c r="BW64" s="92">
        <f t="shared" si="70"/>
        <v>0</v>
      </c>
      <c r="BX64" s="92">
        <f t="shared" ref="BX64:CV64" si="71">SUM(BX65:BX67)</f>
        <v>0</v>
      </c>
      <c r="BY64" s="92">
        <f t="shared" si="71"/>
        <v>0</v>
      </c>
      <c r="BZ64" s="92">
        <f t="shared" si="71"/>
        <v>0</v>
      </c>
      <c r="CA64" s="92">
        <f t="shared" si="71"/>
        <v>0</v>
      </c>
      <c r="CB64" s="92">
        <f t="shared" si="71"/>
        <v>0</v>
      </c>
      <c r="CC64" s="92">
        <f t="shared" si="71"/>
        <v>0</v>
      </c>
      <c r="CD64" s="92">
        <f t="shared" si="71"/>
        <v>0</v>
      </c>
      <c r="CE64" s="92">
        <f t="shared" si="71"/>
        <v>0</v>
      </c>
      <c r="CF64" s="92">
        <f t="shared" si="71"/>
        <v>0</v>
      </c>
      <c r="CG64" s="93">
        <f>SUM(CG65:CG67)</f>
        <v>0</v>
      </c>
      <c r="CH64" s="80">
        <f t="shared" ref="CH64:CK64" si="72">SUM(CH65:CH67)</f>
        <v>0</v>
      </c>
      <c r="CI64" s="80">
        <f t="shared" si="72"/>
        <v>0</v>
      </c>
      <c r="CJ64" s="80">
        <f t="shared" si="72"/>
        <v>0</v>
      </c>
      <c r="CK64" s="80">
        <f t="shared" si="72"/>
        <v>0</v>
      </c>
      <c r="CL64" s="8"/>
      <c r="CM64" s="9"/>
      <c r="CN64" s="9"/>
      <c r="CO64" s="9"/>
      <c r="CP64"/>
      <c r="CQ64"/>
      <c r="CR64"/>
    </row>
    <row r="65" spans="1:96" s="10" customFormat="1" ht="15" x14ac:dyDescent="0.25">
      <c r="A65" s="55">
        <f t="shared" si="11"/>
        <v>65</v>
      </c>
      <c r="B65" s="73"/>
      <c r="C65" s="73"/>
      <c r="D65" s="73"/>
      <c r="E65" s="73"/>
      <c r="F65" s="96"/>
      <c r="G65" s="73"/>
      <c r="H65" s="96" t="s">
        <v>60</v>
      </c>
      <c r="I65" s="96" t="s">
        <v>61</v>
      </c>
      <c r="J65" s="63">
        <f t="shared" si="12"/>
        <v>0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100"/>
      <c r="CH65" s="77"/>
      <c r="CI65" s="77"/>
      <c r="CJ65" s="77"/>
      <c r="CK65" s="77"/>
      <c r="CL65" s="8"/>
      <c r="CM65" s="9"/>
      <c r="CN65" s="9"/>
      <c r="CO65" s="9"/>
      <c r="CP65"/>
      <c r="CQ65"/>
      <c r="CR65"/>
    </row>
    <row r="66" spans="1:96" s="10" customFormat="1" ht="15" x14ac:dyDescent="0.25">
      <c r="A66" s="55">
        <f t="shared" si="11"/>
        <v>66</v>
      </c>
      <c r="B66" s="73"/>
      <c r="C66" s="73"/>
      <c r="D66" s="73"/>
      <c r="E66" s="73"/>
      <c r="F66" s="96"/>
      <c r="G66" s="73"/>
      <c r="H66" s="73" t="s">
        <v>62</v>
      </c>
      <c r="I66" s="73" t="s">
        <v>63</v>
      </c>
      <c r="J66" s="63">
        <f t="shared" si="12"/>
        <v>0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100"/>
      <c r="CH66" s="77"/>
      <c r="CI66" s="77"/>
      <c r="CJ66" s="77"/>
      <c r="CK66" s="77"/>
      <c r="CL66" s="8"/>
      <c r="CM66" s="9"/>
      <c r="CN66" s="9"/>
      <c r="CO66" s="9"/>
      <c r="CP66"/>
      <c r="CQ66"/>
      <c r="CR66"/>
    </row>
    <row r="67" spans="1:96" s="10" customFormat="1" ht="15" x14ac:dyDescent="0.25">
      <c r="A67" s="55">
        <f t="shared" si="11"/>
        <v>67</v>
      </c>
      <c r="B67" s="73"/>
      <c r="C67" s="73"/>
      <c r="D67" s="73"/>
      <c r="E67" s="73"/>
      <c r="F67" s="96"/>
      <c r="G67" s="73"/>
      <c r="H67" s="73" t="s">
        <v>64</v>
      </c>
      <c r="I67" s="73" t="s">
        <v>65</v>
      </c>
      <c r="J67" s="63">
        <f t="shared" si="12"/>
        <v>0</v>
      </c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100"/>
      <c r="CH67" s="77"/>
      <c r="CI67" s="77"/>
      <c r="CJ67" s="77"/>
      <c r="CK67" s="77"/>
      <c r="CL67" s="8"/>
      <c r="CM67" s="9"/>
      <c r="CN67" s="9"/>
      <c r="CO67" s="9"/>
      <c r="CP67"/>
      <c r="CQ67"/>
      <c r="CR67"/>
    </row>
    <row r="68" spans="1:96" s="10" customFormat="1" ht="15" x14ac:dyDescent="0.25">
      <c r="A68" s="55">
        <f t="shared" si="11"/>
        <v>68</v>
      </c>
      <c r="B68" s="73"/>
      <c r="C68" s="73"/>
      <c r="D68" s="73"/>
      <c r="E68" s="73"/>
      <c r="F68" s="96"/>
      <c r="G68" s="73" t="s">
        <v>43</v>
      </c>
      <c r="H68" s="73" t="s">
        <v>68</v>
      </c>
      <c r="I68" s="73"/>
      <c r="J68" s="63">
        <f t="shared" si="12"/>
        <v>0</v>
      </c>
      <c r="K68" s="92">
        <f>SUM(K69:K71)</f>
        <v>0</v>
      </c>
      <c r="L68" s="92">
        <f t="shared" ref="L68:BW68" si="73">SUM(L69:L71)</f>
        <v>0</v>
      </c>
      <c r="M68" s="92">
        <f t="shared" si="73"/>
        <v>0</v>
      </c>
      <c r="N68" s="92">
        <f t="shared" si="73"/>
        <v>0</v>
      </c>
      <c r="O68" s="92">
        <f t="shared" si="73"/>
        <v>0</v>
      </c>
      <c r="P68" s="92">
        <f t="shared" si="73"/>
        <v>0</v>
      </c>
      <c r="Q68" s="92">
        <f t="shared" si="73"/>
        <v>0</v>
      </c>
      <c r="R68" s="92">
        <f t="shared" si="73"/>
        <v>0</v>
      </c>
      <c r="S68" s="92">
        <f t="shared" si="73"/>
        <v>0</v>
      </c>
      <c r="T68" s="92">
        <f t="shared" si="73"/>
        <v>0</v>
      </c>
      <c r="U68" s="92">
        <f t="shared" si="73"/>
        <v>0</v>
      </c>
      <c r="V68" s="92">
        <f t="shared" si="73"/>
        <v>0</v>
      </c>
      <c r="W68" s="92">
        <f t="shared" si="73"/>
        <v>0</v>
      </c>
      <c r="X68" s="92">
        <f t="shared" si="73"/>
        <v>0</v>
      </c>
      <c r="Y68" s="92">
        <f t="shared" si="73"/>
        <v>0</v>
      </c>
      <c r="Z68" s="92">
        <f t="shared" si="73"/>
        <v>0</v>
      </c>
      <c r="AA68" s="92">
        <f t="shared" si="73"/>
        <v>0</v>
      </c>
      <c r="AB68" s="92">
        <f t="shared" si="73"/>
        <v>0</v>
      </c>
      <c r="AC68" s="92">
        <f t="shared" si="73"/>
        <v>0</v>
      </c>
      <c r="AD68" s="92">
        <f t="shared" si="73"/>
        <v>0</v>
      </c>
      <c r="AE68" s="92">
        <f t="shared" si="73"/>
        <v>0</v>
      </c>
      <c r="AF68" s="92">
        <f t="shared" si="73"/>
        <v>0</v>
      </c>
      <c r="AG68" s="92">
        <f t="shared" si="73"/>
        <v>0</v>
      </c>
      <c r="AH68" s="92">
        <f t="shared" si="73"/>
        <v>0</v>
      </c>
      <c r="AI68" s="92">
        <f t="shared" si="73"/>
        <v>0</v>
      </c>
      <c r="AJ68" s="92">
        <f t="shared" si="73"/>
        <v>0</v>
      </c>
      <c r="AK68" s="92">
        <f t="shared" si="73"/>
        <v>0</v>
      </c>
      <c r="AL68" s="92">
        <f t="shared" si="73"/>
        <v>0</v>
      </c>
      <c r="AM68" s="92">
        <f t="shared" si="73"/>
        <v>0</v>
      </c>
      <c r="AN68" s="92">
        <f t="shared" si="73"/>
        <v>0</v>
      </c>
      <c r="AO68" s="92">
        <f t="shared" si="73"/>
        <v>0</v>
      </c>
      <c r="AP68" s="92">
        <f t="shared" si="73"/>
        <v>0</v>
      </c>
      <c r="AQ68" s="92">
        <f t="shared" si="73"/>
        <v>0</v>
      </c>
      <c r="AR68" s="92">
        <f t="shared" si="73"/>
        <v>0</v>
      </c>
      <c r="AS68" s="92">
        <f t="shared" si="73"/>
        <v>0</v>
      </c>
      <c r="AT68" s="92">
        <f t="shared" si="73"/>
        <v>0</v>
      </c>
      <c r="AU68" s="92">
        <f t="shared" si="73"/>
        <v>0</v>
      </c>
      <c r="AV68" s="92">
        <f t="shared" si="73"/>
        <v>0</v>
      </c>
      <c r="AW68" s="92">
        <f t="shared" si="73"/>
        <v>0</v>
      </c>
      <c r="AX68" s="92">
        <f t="shared" si="73"/>
        <v>0</v>
      </c>
      <c r="AY68" s="92">
        <f t="shared" si="73"/>
        <v>0</v>
      </c>
      <c r="AZ68" s="92">
        <f t="shared" si="73"/>
        <v>0</v>
      </c>
      <c r="BA68" s="92">
        <f t="shared" si="73"/>
        <v>0</v>
      </c>
      <c r="BB68" s="92">
        <f t="shared" si="73"/>
        <v>0</v>
      </c>
      <c r="BC68" s="92">
        <f t="shared" si="73"/>
        <v>0</v>
      </c>
      <c r="BD68" s="92">
        <f t="shared" si="73"/>
        <v>0</v>
      </c>
      <c r="BE68" s="92">
        <f t="shared" si="73"/>
        <v>0</v>
      </c>
      <c r="BF68" s="92">
        <f t="shared" si="73"/>
        <v>0</v>
      </c>
      <c r="BG68" s="92">
        <f t="shared" si="73"/>
        <v>0</v>
      </c>
      <c r="BH68" s="92">
        <f t="shared" si="73"/>
        <v>0</v>
      </c>
      <c r="BI68" s="92">
        <f t="shared" si="73"/>
        <v>0</v>
      </c>
      <c r="BJ68" s="92">
        <f t="shared" si="73"/>
        <v>0</v>
      </c>
      <c r="BK68" s="92">
        <f t="shared" si="73"/>
        <v>0</v>
      </c>
      <c r="BL68" s="92">
        <f t="shared" si="73"/>
        <v>0</v>
      </c>
      <c r="BM68" s="92">
        <f t="shared" si="73"/>
        <v>0</v>
      </c>
      <c r="BN68" s="92">
        <f t="shared" si="73"/>
        <v>0</v>
      </c>
      <c r="BO68" s="92">
        <f t="shared" si="73"/>
        <v>0</v>
      </c>
      <c r="BP68" s="92">
        <f t="shared" si="73"/>
        <v>0</v>
      </c>
      <c r="BQ68" s="92">
        <f t="shared" si="73"/>
        <v>0</v>
      </c>
      <c r="BR68" s="92">
        <f t="shared" si="73"/>
        <v>0</v>
      </c>
      <c r="BS68" s="92">
        <f t="shared" si="73"/>
        <v>0</v>
      </c>
      <c r="BT68" s="92">
        <f t="shared" si="73"/>
        <v>0</v>
      </c>
      <c r="BU68" s="92">
        <f t="shared" si="73"/>
        <v>0</v>
      </c>
      <c r="BV68" s="92">
        <f t="shared" si="73"/>
        <v>0</v>
      </c>
      <c r="BW68" s="92">
        <f t="shared" si="73"/>
        <v>0</v>
      </c>
      <c r="BX68" s="92">
        <f t="shared" ref="BX68:CV68" si="74">SUM(BX69:BX71)</f>
        <v>0</v>
      </c>
      <c r="BY68" s="92">
        <f t="shared" si="74"/>
        <v>0</v>
      </c>
      <c r="BZ68" s="92">
        <f t="shared" si="74"/>
        <v>0</v>
      </c>
      <c r="CA68" s="92">
        <f t="shared" si="74"/>
        <v>0</v>
      </c>
      <c r="CB68" s="92">
        <f t="shared" si="74"/>
        <v>0</v>
      </c>
      <c r="CC68" s="92">
        <f t="shared" si="74"/>
        <v>0</v>
      </c>
      <c r="CD68" s="92">
        <f t="shared" si="74"/>
        <v>0</v>
      </c>
      <c r="CE68" s="92">
        <f t="shared" si="74"/>
        <v>0</v>
      </c>
      <c r="CF68" s="92">
        <f t="shared" si="74"/>
        <v>0</v>
      </c>
      <c r="CG68" s="93">
        <f>SUM(CG69:CG71)</f>
        <v>0</v>
      </c>
      <c r="CH68" s="80">
        <f t="shared" ref="CH68:CK68" si="75">SUM(CH69:CH71)</f>
        <v>0</v>
      </c>
      <c r="CI68" s="80">
        <f t="shared" si="75"/>
        <v>0</v>
      </c>
      <c r="CJ68" s="80">
        <f t="shared" si="75"/>
        <v>0</v>
      </c>
      <c r="CK68" s="80">
        <f t="shared" si="75"/>
        <v>0</v>
      </c>
      <c r="CL68" s="8"/>
      <c r="CM68" s="9"/>
      <c r="CN68" s="9"/>
      <c r="CO68" s="9"/>
      <c r="CP68"/>
      <c r="CQ68"/>
      <c r="CR68"/>
    </row>
    <row r="69" spans="1:96" s="10" customFormat="1" ht="15" x14ac:dyDescent="0.25">
      <c r="A69" s="55">
        <f t="shared" si="11"/>
        <v>69</v>
      </c>
      <c r="B69" s="73"/>
      <c r="C69" s="73"/>
      <c r="D69" s="73"/>
      <c r="E69" s="73"/>
      <c r="F69" s="96"/>
      <c r="G69" s="73"/>
      <c r="H69" s="96" t="s">
        <v>60</v>
      </c>
      <c r="I69" s="96" t="s">
        <v>61</v>
      </c>
      <c r="J69" s="63">
        <f t="shared" si="12"/>
        <v>0</v>
      </c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100"/>
      <c r="CH69" s="77"/>
      <c r="CI69" s="77"/>
      <c r="CJ69" s="77"/>
      <c r="CK69" s="77"/>
      <c r="CL69" s="8"/>
      <c r="CM69" s="9"/>
      <c r="CN69" s="9"/>
      <c r="CO69" s="9"/>
      <c r="CP69"/>
      <c r="CQ69"/>
      <c r="CR69"/>
    </row>
    <row r="70" spans="1:96" s="10" customFormat="1" ht="15" x14ac:dyDescent="0.25">
      <c r="A70" s="55">
        <f t="shared" si="11"/>
        <v>70</v>
      </c>
      <c r="B70" s="73"/>
      <c r="C70" s="73"/>
      <c r="D70" s="73"/>
      <c r="E70" s="73"/>
      <c r="F70" s="96"/>
      <c r="G70" s="73"/>
      <c r="H70" s="96" t="s">
        <v>62</v>
      </c>
      <c r="I70" s="96" t="s">
        <v>63</v>
      </c>
      <c r="J70" s="63">
        <f t="shared" si="12"/>
        <v>0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100"/>
      <c r="CH70" s="77"/>
      <c r="CI70" s="77"/>
      <c r="CJ70" s="77"/>
      <c r="CK70" s="77"/>
      <c r="CL70" s="8"/>
      <c r="CM70" s="9"/>
      <c r="CN70" s="9"/>
      <c r="CO70" s="9"/>
      <c r="CP70"/>
      <c r="CQ70"/>
      <c r="CR70"/>
    </row>
    <row r="71" spans="1:96" s="10" customFormat="1" ht="15" x14ac:dyDescent="0.25">
      <c r="A71" s="55">
        <f t="shared" si="11"/>
        <v>71</v>
      </c>
      <c r="B71" s="73"/>
      <c r="C71" s="73"/>
      <c r="D71" s="73"/>
      <c r="E71" s="73"/>
      <c r="F71" s="96"/>
      <c r="G71" s="73"/>
      <c r="H71" s="96" t="s">
        <v>64</v>
      </c>
      <c r="I71" s="96" t="s">
        <v>65</v>
      </c>
      <c r="J71" s="63">
        <f t="shared" si="12"/>
        <v>0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100"/>
      <c r="CH71" s="77"/>
      <c r="CI71" s="77"/>
      <c r="CJ71" s="77"/>
      <c r="CK71" s="77"/>
      <c r="CL71" s="8"/>
      <c r="CM71" s="9"/>
      <c r="CN71" s="9"/>
      <c r="CO71" s="9"/>
      <c r="CP71"/>
      <c r="CQ71"/>
      <c r="CR71"/>
    </row>
    <row r="72" spans="1:96" s="10" customFormat="1" ht="15" x14ac:dyDescent="0.25">
      <c r="A72" s="55">
        <f t="shared" si="11"/>
        <v>72</v>
      </c>
      <c r="B72" s="73"/>
      <c r="C72" s="73"/>
      <c r="D72" s="73"/>
      <c r="E72" s="73"/>
      <c r="F72" s="96"/>
      <c r="G72" s="73" t="s">
        <v>45</v>
      </c>
      <c r="H72" s="98" t="str">
        <f>$H$55</f>
        <v xml:space="preserve">דרוג נמוך מ- BBB- או לא מדורג </v>
      </c>
      <c r="I72" s="73"/>
      <c r="J72" s="63">
        <f t="shared" si="12"/>
        <v>0</v>
      </c>
      <c r="K72" s="92">
        <f>SUM(K73:K75)</f>
        <v>0</v>
      </c>
      <c r="L72" s="92">
        <f t="shared" ref="L72:BW72" si="76">SUM(L73:L75)</f>
        <v>0</v>
      </c>
      <c r="M72" s="92">
        <f t="shared" si="76"/>
        <v>0</v>
      </c>
      <c r="N72" s="92">
        <f t="shared" si="76"/>
        <v>0</v>
      </c>
      <c r="O72" s="92">
        <f t="shared" si="76"/>
        <v>0</v>
      </c>
      <c r="P72" s="92">
        <f t="shared" si="76"/>
        <v>0</v>
      </c>
      <c r="Q72" s="92">
        <f t="shared" si="76"/>
        <v>0</v>
      </c>
      <c r="R72" s="92">
        <f t="shared" si="76"/>
        <v>0</v>
      </c>
      <c r="S72" s="92">
        <f t="shared" si="76"/>
        <v>0</v>
      </c>
      <c r="T72" s="92">
        <f t="shared" si="76"/>
        <v>0</v>
      </c>
      <c r="U72" s="92">
        <f t="shared" si="76"/>
        <v>0</v>
      </c>
      <c r="V72" s="92">
        <f t="shared" si="76"/>
        <v>0</v>
      </c>
      <c r="W72" s="92">
        <f t="shared" si="76"/>
        <v>0</v>
      </c>
      <c r="X72" s="92">
        <f t="shared" si="76"/>
        <v>0</v>
      </c>
      <c r="Y72" s="92">
        <f t="shared" si="76"/>
        <v>0</v>
      </c>
      <c r="Z72" s="92">
        <f t="shared" si="76"/>
        <v>0</v>
      </c>
      <c r="AA72" s="92">
        <f t="shared" si="76"/>
        <v>0</v>
      </c>
      <c r="AB72" s="92">
        <f t="shared" si="76"/>
        <v>0</v>
      </c>
      <c r="AC72" s="92">
        <f t="shared" si="76"/>
        <v>0</v>
      </c>
      <c r="AD72" s="92">
        <f t="shared" si="76"/>
        <v>0</v>
      </c>
      <c r="AE72" s="92">
        <f t="shared" si="76"/>
        <v>0</v>
      </c>
      <c r="AF72" s="92">
        <f t="shared" si="76"/>
        <v>0</v>
      </c>
      <c r="AG72" s="92">
        <f t="shared" si="76"/>
        <v>0</v>
      </c>
      <c r="AH72" s="92">
        <f t="shared" si="76"/>
        <v>0</v>
      </c>
      <c r="AI72" s="92">
        <f t="shared" si="76"/>
        <v>0</v>
      </c>
      <c r="AJ72" s="92">
        <f t="shared" si="76"/>
        <v>0</v>
      </c>
      <c r="AK72" s="92">
        <f t="shared" si="76"/>
        <v>0</v>
      </c>
      <c r="AL72" s="92">
        <f t="shared" si="76"/>
        <v>0</v>
      </c>
      <c r="AM72" s="92">
        <f t="shared" si="76"/>
        <v>0</v>
      </c>
      <c r="AN72" s="92">
        <f t="shared" si="76"/>
        <v>0</v>
      </c>
      <c r="AO72" s="92">
        <f t="shared" si="76"/>
        <v>0</v>
      </c>
      <c r="AP72" s="92">
        <f t="shared" si="76"/>
        <v>0</v>
      </c>
      <c r="AQ72" s="92">
        <f t="shared" si="76"/>
        <v>0</v>
      </c>
      <c r="AR72" s="92">
        <f t="shared" si="76"/>
        <v>0</v>
      </c>
      <c r="AS72" s="92">
        <f t="shared" si="76"/>
        <v>0</v>
      </c>
      <c r="AT72" s="92">
        <f t="shared" si="76"/>
        <v>0</v>
      </c>
      <c r="AU72" s="92">
        <f t="shared" si="76"/>
        <v>0</v>
      </c>
      <c r="AV72" s="92">
        <f t="shared" si="76"/>
        <v>0</v>
      </c>
      <c r="AW72" s="92">
        <f t="shared" si="76"/>
        <v>0</v>
      </c>
      <c r="AX72" s="92">
        <f t="shared" si="76"/>
        <v>0</v>
      </c>
      <c r="AY72" s="92">
        <f t="shared" si="76"/>
        <v>0</v>
      </c>
      <c r="AZ72" s="92">
        <f t="shared" si="76"/>
        <v>0</v>
      </c>
      <c r="BA72" s="92">
        <f t="shared" si="76"/>
        <v>0</v>
      </c>
      <c r="BB72" s="92">
        <f t="shared" si="76"/>
        <v>0</v>
      </c>
      <c r="BC72" s="92">
        <f t="shared" si="76"/>
        <v>0</v>
      </c>
      <c r="BD72" s="92">
        <f t="shared" si="76"/>
        <v>0</v>
      </c>
      <c r="BE72" s="92">
        <f t="shared" si="76"/>
        <v>0</v>
      </c>
      <c r="BF72" s="92">
        <f t="shared" si="76"/>
        <v>0</v>
      </c>
      <c r="BG72" s="92">
        <f t="shared" si="76"/>
        <v>0</v>
      </c>
      <c r="BH72" s="92">
        <f t="shared" si="76"/>
        <v>0</v>
      </c>
      <c r="BI72" s="92">
        <f t="shared" si="76"/>
        <v>0</v>
      </c>
      <c r="BJ72" s="92">
        <f t="shared" si="76"/>
        <v>0</v>
      </c>
      <c r="BK72" s="92">
        <f t="shared" si="76"/>
        <v>0</v>
      </c>
      <c r="BL72" s="92">
        <f t="shared" si="76"/>
        <v>0</v>
      </c>
      <c r="BM72" s="92">
        <f t="shared" si="76"/>
        <v>0</v>
      </c>
      <c r="BN72" s="92">
        <f t="shared" si="76"/>
        <v>0</v>
      </c>
      <c r="BO72" s="92">
        <f t="shared" si="76"/>
        <v>0</v>
      </c>
      <c r="BP72" s="92">
        <f t="shared" si="76"/>
        <v>0</v>
      </c>
      <c r="BQ72" s="92">
        <f t="shared" si="76"/>
        <v>0</v>
      </c>
      <c r="BR72" s="92">
        <f t="shared" si="76"/>
        <v>0</v>
      </c>
      <c r="BS72" s="92">
        <f t="shared" si="76"/>
        <v>0</v>
      </c>
      <c r="BT72" s="92">
        <f t="shared" si="76"/>
        <v>0</v>
      </c>
      <c r="BU72" s="92">
        <f t="shared" si="76"/>
        <v>0</v>
      </c>
      <c r="BV72" s="92">
        <f t="shared" si="76"/>
        <v>0</v>
      </c>
      <c r="BW72" s="92">
        <f t="shared" si="76"/>
        <v>0</v>
      </c>
      <c r="BX72" s="92">
        <f t="shared" ref="BX72:CV72" si="77">SUM(BX73:BX75)</f>
        <v>0</v>
      </c>
      <c r="BY72" s="92">
        <f t="shared" si="77"/>
        <v>0</v>
      </c>
      <c r="BZ72" s="92">
        <f t="shared" si="77"/>
        <v>0</v>
      </c>
      <c r="CA72" s="92">
        <f t="shared" si="77"/>
        <v>0</v>
      </c>
      <c r="CB72" s="92">
        <f t="shared" si="77"/>
        <v>0</v>
      </c>
      <c r="CC72" s="92">
        <f t="shared" si="77"/>
        <v>0</v>
      </c>
      <c r="CD72" s="92">
        <f t="shared" si="77"/>
        <v>0</v>
      </c>
      <c r="CE72" s="92">
        <f t="shared" si="77"/>
        <v>0</v>
      </c>
      <c r="CF72" s="92">
        <f t="shared" si="77"/>
        <v>0</v>
      </c>
      <c r="CG72" s="93">
        <f>SUM(CG73:CG75)</f>
        <v>0</v>
      </c>
      <c r="CH72" s="80">
        <f t="shared" ref="CH72:CK72" si="78">SUM(CH73:CH75)</f>
        <v>0</v>
      </c>
      <c r="CI72" s="80">
        <f t="shared" si="78"/>
        <v>0</v>
      </c>
      <c r="CJ72" s="80">
        <f t="shared" si="78"/>
        <v>0</v>
      </c>
      <c r="CK72" s="80">
        <f t="shared" si="78"/>
        <v>0</v>
      </c>
      <c r="CL72" s="8"/>
      <c r="CM72" s="9"/>
      <c r="CN72" s="9"/>
      <c r="CO72" s="9"/>
      <c r="CP72"/>
      <c r="CQ72"/>
      <c r="CR72"/>
    </row>
    <row r="73" spans="1:96" s="10" customFormat="1" ht="15" x14ac:dyDescent="0.25">
      <c r="A73" s="55">
        <f t="shared" si="11"/>
        <v>73</v>
      </c>
      <c r="B73" s="73"/>
      <c r="C73" s="73"/>
      <c r="D73" s="73"/>
      <c r="E73" s="73"/>
      <c r="F73" s="96"/>
      <c r="G73" s="73"/>
      <c r="H73" s="96" t="s">
        <v>60</v>
      </c>
      <c r="I73" s="96" t="s">
        <v>61</v>
      </c>
      <c r="J73" s="63">
        <f t="shared" si="12"/>
        <v>0</v>
      </c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100"/>
      <c r="CH73" s="77"/>
      <c r="CI73" s="77"/>
      <c r="CJ73" s="77"/>
      <c r="CK73" s="77"/>
      <c r="CL73" s="8"/>
      <c r="CM73" s="9"/>
      <c r="CN73" s="9"/>
      <c r="CO73" s="9"/>
      <c r="CP73"/>
      <c r="CQ73"/>
      <c r="CR73"/>
    </row>
    <row r="74" spans="1:96" s="10" customFormat="1" ht="15" x14ac:dyDescent="0.25">
      <c r="A74" s="55">
        <f t="shared" si="11"/>
        <v>74</v>
      </c>
      <c r="B74" s="73"/>
      <c r="C74" s="73"/>
      <c r="D74" s="73"/>
      <c r="E74" s="73"/>
      <c r="F74" s="96"/>
      <c r="G74" s="73"/>
      <c r="H74" s="73" t="s">
        <v>62</v>
      </c>
      <c r="I74" s="73" t="s">
        <v>63</v>
      </c>
      <c r="J74" s="63">
        <f t="shared" si="12"/>
        <v>0</v>
      </c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100"/>
      <c r="CH74" s="77"/>
      <c r="CI74" s="77"/>
      <c r="CJ74" s="77"/>
      <c r="CK74" s="77"/>
      <c r="CL74" s="8"/>
      <c r="CM74" s="9"/>
      <c r="CN74" s="9"/>
      <c r="CO74" s="9"/>
      <c r="CP74"/>
      <c r="CQ74"/>
      <c r="CR74"/>
    </row>
    <row r="75" spans="1:96" s="10" customFormat="1" ht="15" x14ac:dyDescent="0.25">
      <c r="A75" s="55">
        <f t="shared" ref="A75:A138" si="79">A74+1</f>
        <v>75</v>
      </c>
      <c r="B75" s="73"/>
      <c r="C75" s="73"/>
      <c r="D75" s="73"/>
      <c r="E75" s="73"/>
      <c r="F75" s="96"/>
      <c r="G75" s="73"/>
      <c r="H75" s="73" t="s">
        <v>64</v>
      </c>
      <c r="I75" s="73" t="s">
        <v>65</v>
      </c>
      <c r="J75" s="63">
        <f t="shared" ref="J75:J138" si="80">SUM(K75:CG75)</f>
        <v>0</v>
      </c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100"/>
      <c r="CH75" s="77"/>
      <c r="CI75" s="77"/>
      <c r="CJ75" s="77"/>
      <c r="CK75" s="77"/>
      <c r="CL75" s="8"/>
      <c r="CM75" s="9"/>
      <c r="CN75" s="9"/>
      <c r="CO75" s="9"/>
      <c r="CP75"/>
      <c r="CQ75"/>
      <c r="CR75"/>
    </row>
    <row r="76" spans="1:96" s="10" customFormat="1" ht="15" x14ac:dyDescent="0.25">
      <c r="A76" s="55">
        <f t="shared" si="79"/>
        <v>76</v>
      </c>
      <c r="B76" s="71"/>
      <c r="C76" s="71"/>
      <c r="D76" s="71"/>
      <c r="E76" s="71" t="s">
        <v>21</v>
      </c>
      <c r="F76" s="102" t="s">
        <v>34</v>
      </c>
      <c r="G76" s="71"/>
      <c r="H76" s="71"/>
      <c r="I76" s="71"/>
      <c r="J76" s="63">
        <f t="shared" si="80"/>
        <v>0</v>
      </c>
      <c r="K76" s="64">
        <f>SUM(K77,K81,K86,K90)</f>
        <v>0</v>
      </c>
      <c r="L76" s="64">
        <f t="shared" ref="L76:BW76" si="81">SUM(L77,L81,L86,L90)</f>
        <v>0</v>
      </c>
      <c r="M76" s="64">
        <f t="shared" si="81"/>
        <v>0</v>
      </c>
      <c r="N76" s="64">
        <f t="shared" si="81"/>
        <v>0</v>
      </c>
      <c r="O76" s="64">
        <f t="shared" si="81"/>
        <v>0</v>
      </c>
      <c r="P76" s="64">
        <f t="shared" si="81"/>
        <v>0</v>
      </c>
      <c r="Q76" s="64">
        <f t="shared" si="81"/>
        <v>0</v>
      </c>
      <c r="R76" s="64">
        <f t="shared" si="81"/>
        <v>0</v>
      </c>
      <c r="S76" s="64">
        <f t="shared" si="81"/>
        <v>0</v>
      </c>
      <c r="T76" s="64">
        <f t="shared" si="81"/>
        <v>0</v>
      </c>
      <c r="U76" s="64">
        <f t="shared" si="81"/>
        <v>0</v>
      </c>
      <c r="V76" s="64">
        <f t="shared" si="81"/>
        <v>0</v>
      </c>
      <c r="W76" s="64">
        <f t="shared" si="81"/>
        <v>0</v>
      </c>
      <c r="X76" s="64">
        <f t="shared" si="81"/>
        <v>0</v>
      </c>
      <c r="Y76" s="64">
        <f t="shared" si="81"/>
        <v>0</v>
      </c>
      <c r="Z76" s="64">
        <f t="shared" si="81"/>
        <v>0</v>
      </c>
      <c r="AA76" s="64">
        <f t="shared" si="81"/>
        <v>0</v>
      </c>
      <c r="AB76" s="64">
        <f t="shared" si="81"/>
        <v>0</v>
      </c>
      <c r="AC76" s="64">
        <f t="shared" si="81"/>
        <v>0</v>
      </c>
      <c r="AD76" s="64">
        <f t="shared" si="81"/>
        <v>0</v>
      </c>
      <c r="AE76" s="64">
        <f t="shared" si="81"/>
        <v>0</v>
      </c>
      <c r="AF76" s="64">
        <f t="shared" si="81"/>
        <v>0</v>
      </c>
      <c r="AG76" s="64">
        <f t="shared" si="81"/>
        <v>0</v>
      </c>
      <c r="AH76" s="64">
        <f t="shared" si="81"/>
        <v>0</v>
      </c>
      <c r="AI76" s="64">
        <f t="shared" si="81"/>
        <v>0</v>
      </c>
      <c r="AJ76" s="64">
        <f t="shared" si="81"/>
        <v>0</v>
      </c>
      <c r="AK76" s="64">
        <f t="shared" si="81"/>
        <v>0</v>
      </c>
      <c r="AL76" s="64">
        <f t="shared" si="81"/>
        <v>0</v>
      </c>
      <c r="AM76" s="64">
        <f t="shared" si="81"/>
        <v>0</v>
      </c>
      <c r="AN76" s="64">
        <f t="shared" si="81"/>
        <v>0</v>
      </c>
      <c r="AO76" s="64">
        <f t="shared" si="81"/>
        <v>0</v>
      </c>
      <c r="AP76" s="64">
        <f t="shared" si="81"/>
        <v>0</v>
      </c>
      <c r="AQ76" s="64">
        <f t="shared" si="81"/>
        <v>0</v>
      </c>
      <c r="AR76" s="64">
        <f t="shared" si="81"/>
        <v>0</v>
      </c>
      <c r="AS76" s="64">
        <f t="shared" si="81"/>
        <v>0</v>
      </c>
      <c r="AT76" s="64">
        <f t="shared" si="81"/>
        <v>0</v>
      </c>
      <c r="AU76" s="64">
        <f t="shared" si="81"/>
        <v>0</v>
      </c>
      <c r="AV76" s="64">
        <f t="shared" si="81"/>
        <v>0</v>
      </c>
      <c r="AW76" s="64">
        <f t="shared" si="81"/>
        <v>0</v>
      </c>
      <c r="AX76" s="64">
        <f t="shared" si="81"/>
        <v>0</v>
      </c>
      <c r="AY76" s="64">
        <f t="shared" si="81"/>
        <v>0</v>
      </c>
      <c r="AZ76" s="64">
        <f t="shared" si="81"/>
        <v>0</v>
      </c>
      <c r="BA76" s="64">
        <f t="shared" si="81"/>
        <v>0</v>
      </c>
      <c r="BB76" s="64">
        <f t="shared" si="81"/>
        <v>0</v>
      </c>
      <c r="BC76" s="64">
        <f t="shared" si="81"/>
        <v>0</v>
      </c>
      <c r="BD76" s="64">
        <f t="shared" si="81"/>
        <v>0</v>
      </c>
      <c r="BE76" s="64">
        <f t="shared" si="81"/>
        <v>0</v>
      </c>
      <c r="BF76" s="64">
        <f t="shared" si="81"/>
        <v>0</v>
      </c>
      <c r="BG76" s="64">
        <f t="shared" si="81"/>
        <v>0</v>
      </c>
      <c r="BH76" s="64">
        <f t="shared" si="81"/>
        <v>0</v>
      </c>
      <c r="BI76" s="64">
        <f t="shared" si="81"/>
        <v>0</v>
      </c>
      <c r="BJ76" s="64">
        <f t="shared" si="81"/>
        <v>0</v>
      </c>
      <c r="BK76" s="64">
        <f t="shared" si="81"/>
        <v>0</v>
      </c>
      <c r="BL76" s="64">
        <f t="shared" si="81"/>
        <v>0</v>
      </c>
      <c r="BM76" s="64">
        <f t="shared" si="81"/>
        <v>0</v>
      </c>
      <c r="BN76" s="64">
        <f t="shared" si="81"/>
        <v>0</v>
      </c>
      <c r="BO76" s="64">
        <f t="shared" si="81"/>
        <v>0</v>
      </c>
      <c r="BP76" s="64">
        <f t="shared" si="81"/>
        <v>0</v>
      </c>
      <c r="BQ76" s="64">
        <f t="shared" si="81"/>
        <v>0</v>
      </c>
      <c r="BR76" s="64">
        <f t="shared" si="81"/>
        <v>0</v>
      </c>
      <c r="BS76" s="64">
        <f t="shared" si="81"/>
        <v>0</v>
      </c>
      <c r="BT76" s="64">
        <f t="shared" si="81"/>
        <v>0</v>
      </c>
      <c r="BU76" s="64">
        <f t="shared" si="81"/>
        <v>0</v>
      </c>
      <c r="BV76" s="64">
        <f t="shared" si="81"/>
        <v>0</v>
      </c>
      <c r="BW76" s="64">
        <f t="shared" si="81"/>
        <v>0</v>
      </c>
      <c r="BX76" s="64">
        <f t="shared" ref="BX76:CV76" si="82">SUM(BX77,BX81,BX86,BX90)</f>
        <v>0</v>
      </c>
      <c r="BY76" s="64">
        <f t="shared" si="82"/>
        <v>0</v>
      </c>
      <c r="BZ76" s="64">
        <f t="shared" si="82"/>
        <v>0</v>
      </c>
      <c r="CA76" s="64">
        <f t="shared" si="82"/>
        <v>0</v>
      </c>
      <c r="CB76" s="64">
        <f t="shared" si="82"/>
        <v>0</v>
      </c>
      <c r="CC76" s="64">
        <f t="shared" si="82"/>
        <v>0</v>
      </c>
      <c r="CD76" s="64">
        <f t="shared" si="82"/>
        <v>0</v>
      </c>
      <c r="CE76" s="64">
        <f t="shared" si="82"/>
        <v>0</v>
      </c>
      <c r="CF76" s="64">
        <f t="shared" si="82"/>
        <v>0</v>
      </c>
      <c r="CG76" s="65">
        <f>SUM(CG77,CG81,CG86,CG90)</f>
        <v>0</v>
      </c>
      <c r="CH76" s="64">
        <f t="shared" ref="CH76:CK76" si="83">SUM(CH77,CH81,CH86,CH90)</f>
        <v>0</v>
      </c>
      <c r="CI76" s="64">
        <f t="shared" si="83"/>
        <v>0</v>
      </c>
      <c r="CJ76" s="64">
        <f t="shared" si="83"/>
        <v>0</v>
      </c>
      <c r="CK76" s="64">
        <f t="shared" si="83"/>
        <v>0</v>
      </c>
      <c r="CL76" s="8"/>
      <c r="CM76" s="9"/>
      <c r="CN76" s="9"/>
      <c r="CO76" s="9"/>
      <c r="CP76"/>
      <c r="CQ76"/>
      <c r="CR76"/>
    </row>
    <row r="77" spans="1:96" s="10" customFormat="1" ht="15" x14ac:dyDescent="0.25">
      <c r="A77" s="55">
        <f t="shared" si="79"/>
        <v>77</v>
      </c>
      <c r="B77" s="71"/>
      <c r="C77" s="71"/>
      <c r="D77" s="71"/>
      <c r="E77" s="71"/>
      <c r="F77" s="94" t="s">
        <v>39</v>
      </c>
      <c r="G77" s="95" t="s">
        <v>69</v>
      </c>
      <c r="H77" s="71"/>
      <c r="I77" s="71"/>
      <c r="J77" s="63">
        <f t="shared" si="80"/>
        <v>0</v>
      </c>
      <c r="K77" s="92">
        <f>SUM(K78:K80)</f>
        <v>0</v>
      </c>
      <c r="L77" s="92">
        <f t="shared" ref="L77:BW77" si="84">SUM(L78:L80)</f>
        <v>0</v>
      </c>
      <c r="M77" s="92">
        <f t="shared" si="84"/>
        <v>0</v>
      </c>
      <c r="N77" s="92">
        <f t="shared" si="84"/>
        <v>0</v>
      </c>
      <c r="O77" s="92">
        <f t="shared" si="84"/>
        <v>0</v>
      </c>
      <c r="P77" s="92">
        <f t="shared" si="84"/>
        <v>0</v>
      </c>
      <c r="Q77" s="92">
        <f t="shared" si="84"/>
        <v>0</v>
      </c>
      <c r="R77" s="92">
        <f t="shared" si="84"/>
        <v>0</v>
      </c>
      <c r="S77" s="92">
        <f t="shared" si="84"/>
        <v>0</v>
      </c>
      <c r="T77" s="92">
        <f t="shared" si="84"/>
        <v>0</v>
      </c>
      <c r="U77" s="92">
        <f t="shared" si="84"/>
        <v>0</v>
      </c>
      <c r="V77" s="92">
        <f t="shared" si="84"/>
        <v>0</v>
      </c>
      <c r="W77" s="92">
        <f t="shared" si="84"/>
        <v>0</v>
      </c>
      <c r="X77" s="92">
        <f t="shared" si="84"/>
        <v>0</v>
      </c>
      <c r="Y77" s="92">
        <f t="shared" si="84"/>
        <v>0</v>
      </c>
      <c r="Z77" s="92">
        <f t="shared" si="84"/>
        <v>0</v>
      </c>
      <c r="AA77" s="92">
        <f t="shared" si="84"/>
        <v>0</v>
      </c>
      <c r="AB77" s="92">
        <f t="shared" si="84"/>
        <v>0</v>
      </c>
      <c r="AC77" s="92">
        <f t="shared" si="84"/>
        <v>0</v>
      </c>
      <c r="AD77" s="92">
        <f t="shared" si="84"/>
        <v>0</v>
      </c>
      <c r="AE77" s="92">
        <f t="shared" si="84"/>
        <v>0</v>
      </c>
      <c r="AF77" s="92">
        <f t="shared" si="84"/>
        <v>0</v>
      </c>
      <c r="AG77" s="92">
        <f t="shared" si="84"/>
        <v>0</v>
      </c>
      <c r="AH77" s="92">
        <f t="shared" si="84"/>
        <v>0</v>
      </c>
      <c r="AI77" s="92">
        <f t="shared" si="84"/>
        <v>0</v>
      </c>
      <c r="AJ77" s="92">
        <f t="shared" si="84"/>
        <v>0</v>
      </c>
      <c r="AK77" s="92">
        <f t="shared" si="84"/>
        <v>0</v>
      </c>
      <c r="AL77" s="92">
        <f t="shared" si="84"/>
        <v>0</v>
      </c>
      <c r="AM77" s="92">
        <f t="shared" si="84"/>
        <v>0</v>
      </c>
      <c r="AN77" s="92">
        <f t="shared" si="84"/>
        <v>0</v>
      </c>
      <c r="AO77" s="92">
        <f t="shared" si="84"/>
        <v>0</v>
      </c>
      <c r="AP77" s="92">
        <f t="shared" si="84"/>
        <v>0</v>
      </c>
      <c r="AQ77" s="92">
        <f t="shared" si="84"/>
        <v>0</v>
      </c>
      <c r="AR77" s="92">
        <f t="shared" si="84"/>
        <v>0</v>
      </c>
      <c r="AS77" s="92">
        <f t="shared" si="84"/>
        <v>0</v>
      </c>
      <c r="AT77" s="92">
        <f t="shared" si="84"/>
        <v>0</v>
      </c>
      <c r="AU77" s="92">
        <f t="shared" si="84"/>
        <v>0</v>
      </c>
      <c r="AV77" s="92">
        <f t="shared" si="84"/>
        <v>0</v>
      </c>
      <c r="AW77" s="92">
        <f t="shared" si="84"/>
        <v>0</v>
      </c>
      <c r="AX77" s="92">
        <f t="shared" si="84"/>
        <v>0</v>
      </c>
      <c r="AY77" s="92">
        <f t="shared" si="84"/>
        <v>0</v>
      </c>
      <c r="AZ77" s="92">
        <f t="shared" si="84"/>
        <v>0</v>
      </c>
      <c r="BA77" s="92">
        <f t="shared" si="84"/>
        <v>0</v>
      </c>
      <c r="BB77" s="92">
        <f t="shared" si="84"/>
        <v>0</v>
      </c>
      <c r="BC77" s="92">
        <f t="shared" si="84"/>
        <v>0</v>
      </c>
      <c r="BD77" s="92">
        <f t="shared" si="84"/>
        <v>0</v>
      </c>
      <c r="BE77" s="92">
        <f t="shared" si="84"/>
        <v>0</v>
      </c>
      <c r="BF77" s="92">
        <f t="shared" si="84"/>
        <v>0</v>
      </c>
      <c r="BG77" s="92">
        <f t="shared" si="84"/>
        <v>0</v>
      </c>
      <c r="BH77" s="92">
        <f t="shared" si="84"/>
        <v>0</v>
      </c>
      <c r="BI77" s="92">
        <f t="shared" si="84"/>
        <v>0</v>
      </c>
      <c r="BJ77" s="92">
        <f t="shared" si="84"/>
        <v>0</v>
      </c>
      <c r="BK77" s="92">
        <f t="shared" si="84"/>
        <v>0</v>
      </c>
      <c r="BL77" s="92">
        <f t="shared" si="84"/>
        <v>0</v>
      </c>
      <c r="BM77" s="92">
        <f t="shared" si="84"/>
        <v>0</v>
      </c>
      <c r="BN77" s="92">
        <f t="shared" si="84"/>
        <v>0</v>
      </c>
      <c r="BO77" s="92">
        <f t="shared" si="84"/>
        <v>0</v>
      </c>
      <c r="BP77" s="92">
        <f t="shared" si="84"/>
        <v>0</v>
      </c>
      <c r="BQ77" s="92">
        <f t="shared" si="84"/>
        <v>0</v>
      </c>
      <c r="BR77" s="92">
        <f t="shared" si="84"/>
        <v>0</v>
      </c>
      <c r="BS77" s="92">
        <f t="shared" si="84"/>
        <v>0</v>
      </c>
      <c r="BT77" s="92">
        <f t="shared" si="84"/>
        <v>0</v>
      </c>
      <c r="BU77" s="92">
        <f t="shared" si="84"/>
        <v>0</v>
      </c>
      <c r="BV77" s="92">
        <f t="shared" si="84"/>
        <v>0</v>
      </c>
      <c r="BW77" s="92">
        <f t="shared" si="84"/>
        <v>0</v>
      </c>
      <c r="BX77" s="92">
        <f t="shared" ref="BX77:CV77" si="85">SUM(BX78:BX80)</f>
        <v>0</v>
      </c>
      <c r="BY77" s="92">
        <f t="shared" si="85"/>
        <v>0</v>
      </c>
      <c r="BZ77" s="92">
        <f t="shared" si="85"/>
        <v>0</v>
      </c>
      <c r="CA77" s="92">
        <f t="shared" si="85"/>
        <v>0</v>
      </c>
      <c r="CB77" s="92">
        <f t="shared" si="85"/>
        <v>0</v>
      </c>
      <c r="CC77" s="92">
        <f t="shared" si="85"/>
        <v>0</v>
      </c>
      <c r="CD77" s="92">
        <f t="shared" si="85"/>
        <v>0</v>
      </c>
      <c r="CE77" s="92">
        <f t="shared" si="85"/>
        <v>0</v>
      </c>
      <c r="CF77" s="92">
        <f t="shared" si="85"/>
        <v>0</v>
      </c>
      <c r="CG77" s="93">
        <f>SUM(CG78:CG80)</f>
        <v>0</v>
      </c>
      <c r="CH77" s="80">
        <f t="shared" ref="CH77:CK77" si="86">SUM(CH78:CH80)</f>
        <v>0</v>
      </c>
      <c r="CI77" s="80">
        <f t="shared" si="86"/>
        <v>0</v>
      </c>
      <c r="CJ77" s="80">
        <f t="shared" si="86"/>
        <v>0</v>
      </c>
      <c r="CK77" s="80">
        <f t="shared" si="86"/>
        <v>0</v>
      </c>
      <c r="CL77" s="8"/>
      <c r="CM77" s="9"/>
      <c r="CN77" s="9"/>
      <c r="CO77" s="9"/>
      <c r="CP77"/>
      <c r="CQ77"/>
      <c r="CR77"/>
    </row>
    <row r="78" spans="1:96" s="10" customFormat="1" ht="15" x14ac:dyDescent="0.25">
      <c r="A78" s="55">
        <f t="shared" si="79"/>
        <v>78</v>
      </c>
      <c r="B78" s="73"/>
      <c r="C78" s="73"/>
      <c r="D78" s="73"/>
      <c r="E78" s="73"/>
      <c r="F78" s="94"/>
      <c r="G78" s="73" t="s">
        <v>41</v>
      </c>
      <c r="H78" s="98" t="s">
        <v>70</v>
      </c>
      <c r="I78" s="98"/>
      <c r="J78" s="63">
        <f t="shared" si="80"/>
        <v>0</v>
      </c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6"/>
      <c r="CH78" s="77"/>
      <c r="CI78" s="77"/>
      <c r="CJ78" s="77"/>
      <c r="CK78" s="77"/>
      <c r="CL78" s="8"/>
      <c r="CM78" s="9"/>
      <c r="CN78" s="9"/>
      <c r="CO78" s="9"/>
      <c r="CP78"/>
      <c r="CQ78"/>
      <c r="CR78"/>
    </row>
    <row r="79" spans="1:96" s="10" customFormat="1" ht="15" x14ac:dyDescent="0.25">
      <c r="A79" s="55">
        <f t="shared" si="79"/>
        <v>79</v>
      </c>
      <c r="B79" s="73"/>
      <c r="C79" s="73"/>
      <c r="D79" s="73"/>
      <c r="E79" s="73"/>
      <c r="F79" s="94"/>
      <c r="G79" s="73" t="s">
        <v>54</v>
      </c>
      <c r="H79" s="73" t="s">
        <v>71</v>
      </c>
      <c r="I79" s="73"/>
      <c r="J79" s="63">
        <f t="shared" si="80"/>
        <v>0</v>
      </c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6"/>
      <c r="CH79" s="77"/>
      <c r="CI79" s="77"/>
      <c r="CJ79" s="77"/>
      <c r="CK79" s="77"/>
      <c r="CL79" s="8"/>
      <c r="CM79" s="9"/>
      <c r="CN79" s="9"/>
      <c r="CO79" s="9"/>
      <c r="CP79"/>
      <c r="CQ79"/>
      <c r="CR79"/>
    </row>
    <row r="80" spans="1:96" s="10" customFormat="1" ht="15" x14ac:dyDescent="0.25">
      <c r="A80" s="55">
        <f t="shared" si="79"/>
        <v>80</v>
      </c>
      <c r="B80" s="73"/>
      <c r="C80" s="73"/>
      <c r="D80" s="73"/>
      <c r="E80" s="73"/>
      <c r="F80" s="96"/>
      <c r="G80" s="73" t="s">
        <v>43</v>
      </c>
      <c r="H80" s="98" t="s">
        <v>67</v>
      </c>
      <c r="I80" s="73"/>
      <c r="J80" s="63">
        <f t="shared" si="80"/>
        <v>0</v>
      </c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6"/>
      <c r="CH80" s="77"/>
      <c r="CI80" s="77"/>
      <c r="CJ80" s="77"/>
      <c r="CK80" s="77"/>
      <c r="CL80" s="8"/>
      <c r="CM80" s="9"/>
      <c r="CN80" s="9"/>
      <c r="CO80" s="9"/>
      <c r="CP80"/>
      <c r="CQ80"/>
      <c r="CR80"/>
    </row>
    <row r="81" spans="1:96" s="10" customFormat="1" ht="15" x14ac:dyDescent="0.25">
      <c r="A81" s="55">
        <f t="shared" si="79"/>
        <v>81</v>
      </c>
      <c r="B81" s="71"/>
      <c r="C81" s="71"/>
      <c r="D81" s="71"/>
      <c r="E81" s="71"/>
      <c r="F81" s="94" t="s">
        <v>51</v>
      </c>
      <c r="G81" s="95" t="s">
        <v>72</v>
      </c>
      <c r="H81" s="71"/>
      <c r="I81" s="71"/>
      <c r="J81" s="63">
        <f t="shared" si="80"/>
        <v>0</v>
      </c>
      <c r="K81" s="92">
        <f>SUM(K82:K85)</f>
        <v>0</v>
      </c>
      <c r="L81" s="92">
        <f t="shared" ref="L81:BW81" si="87">SUM(L82:L85)</f>
        <v>0</v>
      </c>
      <c r="M81" s="92">
        <f t="shared" si="87"/>
        <v>0</v>
      </c>
      <c r="N81" s="92">
        <f t="shared" si="87"/>
        <v>0</v>
      </c>
      <c r="O81" s="92">
        <f t="shared" si="87"/>
        <v>0</v>
      </c>
      <c r="P81" s="92">
        <f t="shared" si="87"/>
        <v>0</v>
      </c>
      <c r="Q81" s="92">
        <f t="shared" si="87"/>
        <v>0</v>
      </c>
      <c r="R81" s="92">
        <f t="shared" si="87"/>
        <v>0</v>
      </c>
      <c r="S81" s="92">
        <f t="shared" si="87"/>
        <v>0</v>
      </c>
      <c r="T81" s="92">
        <f t="shared" si="87"/>
        <v>0</v>
      </c>
      <c r="U81" s="92">
        <f t="shared" si="87"/>
        <v>0</v>
      </c>
      <c r="V81" s="92">
        <f t="shared" si="87"/>
        <v>0</v>
      </c>
      <c r="W81" s="92">
        <f t="shared" si="87"/>
        <v>0</v>
      </c>
      <c r="X81" s="92">
        <f t="shared" si="87"/>
        <v>0</v>
      </c>
      <c r="Y81" s="92">
        <f t="shared" si="87"/>
        <v>0</v>
      </c>
      <c r="Z81" s="92">
        <f t="shared" si="87"/>
        <v>0</v>
      </c>
      <c r="AA81" s="92">
        <f t="shared" si="87"/>
        <v>0</v>
      </c>
      <c r="AB81" s="92">
        <f t="shared" si="87"/>
        <v>0</v>
      </c>
      <c r="AC81" s="92">
        <f t="shared" si="87"/>
        <v>0</v>
      </c>
      <c r="AD81" s="92">
        <f t="shared" si="87"/>
        <v>0</v>
      </c>
      <c r="AE81" s="92">
        <f t="shared" si="87"/>
        <v>0</v>
      </c>
      <c r="AF81" s="92">
        <f t="shared" si="87"/>
        <v>0</v>
      </c>
      <c r="AG81" s="92">
        <f t="shared" si="87"/>
        <v>0</v>
      </c>
      <c r="AH81" s="92">
        <f t="shared" si="87"/>
        <v>0</v>
      </c>
      <c r="AI81" s="92">
        <f t="shared" si="87"/>
        <v>0</v>
      </c>
      <c r="AJ81" s="92">
        <f t="shared" si="87"/>
        <v>0</v>
      </c>
      <c r="AK81" s="92">
        <f t="shared" si="87"/>
        <v>0</v>
      </c>
      <c r="AL81" s="92">
        <f t="shared" si="87"/>
        <v>0</v>
      </c>
      <c r="AM81" s="92">
        <f t="shared" si="87"/>
        <v>0</v>
      </c>
      <c r="AN81" s="92">
        <f t="shared" si="87"/>
        <v>0</v>
      </c>
      <c r="AO81" s="92">
        <f t="shared" si="87"/>
        <v>0</v>
      </c>
      <c r="AP81" s="92">
        <f t="shared" si="87"/>
        <v>0</v>
      </c>
      <c r="AQ81" s="92">
        <f t="shared" si="87"/>
        <v>0</v>
      </c>
      <c r="AR81" s="92">
        <f t="shared" si="87"/>
        <v>0</v>
      </c>
      <c r="AS81" s="92">
        <f t="shared" si="87"/>
        <v>0</v>
      </c>
      <c r="AT81" s="92">
        <f t="shared" si="87"/>
        <v>0</v>
      </c>
      <c r="AU81" s="92">
        <f t="shared" si="87"/>
        <v>0</v>
      </c>
      <c r="AV81" s="92">
        <f t="shared" si="87"/>
        <v>0</v>
      </c>
      <c r="AW81" s="92">
        <f t="shared" si="87"/>
        <v>0</v>
      </c>
      <c r="AX81" s="92">
        <f t="shared" si="87"/>
        <v>0</v>
      </c>
      <c r="AY81" s="92">
        <f t="shared" si="87"/>
        <v>0</v>
      </c>
      <c r="AZ81" s="92">
        <f t="shared" si="87"/>
        <v>0</v>
      </c>
      <c r="BA81" s="92">
        <f t="shared" si="87"/>
        <v>0</v>
      </c>
      <c r="BB81" s="92">
        <f t="shared" si="87"/>
        <v>0</v>
      </c>
      <c r="BC81" s="92">
        <f t="shared" si="87"/>
        <v>0</v>
      </c>
      <c r="BD81" s="92">
        <f t="shared" si="87"/>
        <v>0</v>
      </c>
      <c r="BE81" s="92">
        <f t="shared" si="87"/>
        <v>0</v>
      </c>
      <c r="BF81" s="92">
        <f t="shared" si="87"/>
        <v>0</v>
      </c>
      <c r="BG81" s="92">
        <f t="shared" si="87"/>
        <v>0</v>
      </c>
      <c r="BH81" s="92">
        <f t="shared" si="87"/>
        <v>0</v>
      </c>
      <c r="BI81" s="92">
        <f t="shared" si="87"/>
        <v>0</v>
      </c>
      <c r="BJ81" s="92">
        <f t="shared" si="87"/>
        <v>0</v>
      </c>
      <c r="BK81" s="92">
        <f t="shared" si="87"/>
        <v>0</v>
      </c>
      <c r="BL81" s="92">
        <f t="shared" si="87"/>
        <v>0</v>
      </c>
      <c r="BM81" s="92">
        <f t="shared" si="87"/>
        <v>0</v>
      </c>
      <c r="BN81" s="92">
        <f t="shared" si="87"/>
        <v>0</v>
      </c>
      <c r="BO81" s="92">
        <f t="shared" si="87"/>
        <v>0</v>
      </c>
      <c r="BP81" s="92">
        <f t="shared" si="87"/>
        <v>0</v>
      </c>
      <c r="BQ81" s="92">
        <f t="shared" si="87"/>
        <v>0</v>
      </c>
      <c r="BR81" s="92">
        <f t="shared" si="87"/>
        <v>0</v>
      </c>
      <c r="BS81" s="92">
        <f t="shared" si="87"/>
        <v>0</v>
      </c>
      <c r="BT81" s="92">
        <f t="shared" si="87"/>
        <v>0</v>
      </c>
      <c r="BU81" s="92">
        <f t="shared" si="87"/>
        <v>0</v>
      </c>
      <c r="BV81" s="92">
        <f t="shared" si="87"/>
        <v>0</v>
      </c>
      <c r="BW81" s="92">
        <f t="shared" si="87"/>
        <v>0</v>
      </c>
      <c r="BX81" s="92">
        <f t="shared" ref="BX81:CV81" si="88">SUM(BX82:BX85)</f>
        <v>0</v>
      </c>
      <c r="BY81" s="92">
        <f t="shared" si="88"/>
        <v>0</v>
      </c>
      <c r="BZ81" s="92">
        <f t="shared" si="88"/>
        <v>0</v>
      </c>
      <c r="CA81" s="92">
        <f t="shared" si="88"/>
        <v>0</v>
      </c>
      <c r="CB81" s="92">
        <f t="shared" si="88"/>
        <v>0</v>
      </c>
      <c r="CC81" s="92">
        <f t="shared" si="88"/>
        <v>0</v>
      </c>
      <c r="CD81" s="92">
        <f t="shared" si="88"/>
        <v>0</v>
      </c>
      <c r="CE81" s="92">
        <f t="shared" si="88"/>
        <v>0</v>
      </c>
      <c r="CF81" s="92">
        <f t="shared" si="88"/>
        <v>0</v>
      </c>
      <c r="CG81" s="93">
        <f>SUM(CG82:CG85)</f>
        <v>0</v>
      </c>
      <c r="CH81" s="80">
        <f t="shared" ref="CH81:CK81" si="89">SUM(CH82:CH85)</f>
        <v>0</v>
      </c>
      <c r="CI81" s="80">
        <f t="shared" si="89"/>
        <v>0</v>
      </c>
      <c r="CJ81" s="80">
        <f t="shared" si="89"/>
        <v>0</v>
      </c>
      <c r="CK81" s="80">
        <f t="shared" si="89"/>
        <v>0</v>
      </c>
      <c r="CL81" s="8"/>
      <c r="CM81" s="9"/>
      <c r="CN81" s="9"/>
      <c r="CO81" s="9"/>
      <c r="CP81"/>
      <c r="CQ81"/>
      <c r="CR81"/>
    </row>
    <row r="82" spans="1:96" s="10" customFormat="1" ht="15" x14ac:dyDescent="0.25">
      <c r="A82" s="55">
        <f t="shared" si="79"/>
        <v>82</v>
      </c>
      <c r="B82" s="73"/>
      <c r="C82" s="73"/>
      <c r="D82" s="73"/>
      <c r="E82" s="73"/>
      <c r="F82" s="94"/>
      <c r="G82" s="73" t="s">
        <v>41</v>
      </c>
      <c r="H82" s="98" t="str">
        <f>$H$78</f>
        <v xml:space="preserve">דרוג A- ומעלה </v>
      </c>
      <c r="I82" s="98"/>
      <c r="J82" s="63">
        <f t="shared" si="80"/>
        <v>0</v>
      </c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6"/>
      <c r="CH82" s="77"/>
      <c r="CI82" s="77"/>
      <c r="CJ82" s="77"/>
      <c r="CK82" s="77"/>
      <c r="CL82" s="8"/>
      <c r="CM82" s="9"/>
      <c r="CN82" s="9"/>
      <c r="CO82" s="9"/>
      <c r="CP82"/>
      <c r="CQ82"/>
      <c r="CR82"/>
    </row>
    <row r="83" spans="1:96" s="10" customFormat="1" ht="15" x14ac:dyDescent="0.25">
      <c r="A83" s="55">
        <f t="shared" si="79"/>
        <v>83</v>
      </c>
      <c r="B83" s="73"/>
      <c r="C83" s="73"/>
      <c r="D83" s="73"/>
      <c r="E83" s="73"/>
      <c r="F83" s="96"/>
      <c r="G83" s="73" t="s">
        <v>54</v>
      </c>
      <c r="H83" s="98" t="str">
        <f>$H$79</f>
        <v>דרוג BBB- ועד BBB+</v>
      </c>
      <c r="I83" s="73"/>
      <c r="J83" s="63">
        <f t="shared" si="80"/>
        <v>0</v>
      </c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6"/>
      <c r="CH83" s="77"/>
      <c r="CI83" s="77"/>
      <c r="CJ83" s="77"/>
      <c r="CK83" s="77"/>
      <c r="CL83" s="8"/>
      <c r="CM83" s="9"/>
      <c r="CN83" s="9"/>
      <c r="CO83" s="9"/>
      <c r="CP83"/>
      <c r="CQ83"/>
      <c r="CR83"/>
    </row>
    <row r="84" spans="1:96" s="10" customFormat="1" ht="15" x14ac:dyDescent="0.25">
      <c r="A84" s="55">
        <f t="shared" si="79"/>
        <v>84</v>
      </c>
      <c r="B84" s="73"/>
      <c r="C84" s="73"/>
      <c r="D84" s="73"/>
      <c r="E84" s="73"/>
      <c r="F84" s="96"/>
      <c r="G84" s="73" t="s">
        <v>43</v>
      </c>
      <c r="H84" s="73" t="str">
        <f>$H$68</f>
        <v xml:space="preserve">בדרוג נמוך מ- BBB- או לא מדורג עם בטוחה מספקת </v>
      </c>
      <c r="I84" s="73"/>
      <c r="J84" s="63">
        <f t="shared" si="80"/>
        <v>0</v>
      </c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6"/>
      <c r="CH84" s="77"/>
      <c r="CI84" s="77"/>
      <c r="CJ84" s="77"/>
      <c r="CK84" s="77"/>
      <c r="CL84" s="8"/>
      <c r="CM84" s="9"/>
      <c r="CN84" s="9"/>
      <c r="CO84" s="9"/>
      <c r="CP84"/>
      <c r="CQ84"/>
      <c r="CR84"/>
    </row>
    <row r="85" spans="1:96" s="10" customFormat="1" ht="15" x14ac:dyDescent="0.25">
      <c r="A85" s="55">
        <f t="shared" si="79"/>
        <v>85</v>
      </c>
      <c r="B85" s="73"/>
      <c r="C85" s="73"/>
      <c r="D85" s="73"/>
      <c r="E85" s="73"/>
      <c r="F85" s="96"/>
      <c r="G85" s="73" t="s">
        <v>45</v>
      </c>
      <c r="H85" s="98" t="str">
        <f>H80</f>
        <v xml:space="preserve">דרוג נמוך מ- BBB- או לא מדורג </v>
      </c>
      <c r="I85" s="73"/>
      <c r="J85" s="63">
        <f t="shared" si="80"/>
        <v>0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6"/>
      <c r="CH85" s="77"/>
      <c r="CI85" s="77"/>
      <c r="CJ85" s="77"/>
      <c r="CK85" s="77"/>
      <c r="CL85" s="8"/>
      <c r="CM85" s="9"/>
      <c r="CN85" s="9"/>
      <c r="CO85" s="9"/>
      <c r="CP85"/>
      <c r="CQ85"/>
      <c r="CR85"/>
    </row>
    <row r="86" spans="1:96" s="10" customFormat="1" ht="15" x14ac:dyDescent="0.25">
      <c r="A86" s="55">
        <f t="shared" si="79"/>
        <v>86</v>
      </c>
      <c r="B86" s="73"/>
      <c r="C86" s="73"/>
      <c r="D86" s="73"/>
      <c r="E86" s="73"/>
      <c r="F86" s="94" t="s">
        <v>73</v>
      </c>
      <c r="G86" s="95" t="s">
        <v>74</v>
      </c>
      <c r="H86" s="73"/>
      <c r="I86" s="73"/>
      <c r="J86" s="63">
        <f t="shared" si="80"/>
        <v>0</v>
      </c>
      <c r="K86" s="92">
        <f>SUM(K87:K89)</f>
        <v>0</v>
      </c>
      <c r="L86" s="92">
        <f t="shared" ref="L86:BW86" si="90">SUM(L87:L89)</f>
        <v>0</v>
      </c>
      <c r="M86" s="92">
        <f t="shared" si="90"/>
        <v>0</v>
      </c>
      <c r="N86" s="92">
        <f t="shared" si="90"/>
        <v>0</v>
      </c>
      <c r="O86" s="92">
        <f t="shared" si="90"/>
        <v>0</v>
      </c>
      <c r="P86" s="92">
        <f t="shared" si="90"/>
        <v>0</v>
      </c>
      <c r="Q86" s="92">
        <f t="shared" si="90"/>
        <v>0</v>
      </c>
      <c r="R86" s="92">
        <f t="shared" si="90"/>
        <v>0</v>
      </c>
      <c r="S86" s="92">
        <f t="shared" si="90"/>
        <v>0</v>
      </c>
      <c r="T86" s="92">
        <f t="shared" si="90"/>
        <v>0</v>
      </c>
      <c r="U86" s="92">
        <f t="shared" si="90"/>
        <v>0</v>
      </c>
      <c r="V86" s="92">
        <f t="shared" si="90"/>
        <v>0</v>
      </c>
      <c r="W86" s="92">
        <f t="shared" si="90"/>
        <v>0</v>
      </c>
      <c r="X86" s="92">
        <f t="shared" si="90"/>
        <v>0</v>
      </c>
      <c r="Y86" s="92">
        <f t="shared" si="90"/>
        <v>0</v>
      </c>
      <c r="Z86" s="92">
        <f t="shared" si="90"/>
        <v>0</v>
      </c>
      <c r="AA86" s="92">
        <f t="shared" si="90"/>
        <v>0</v>
      </c>
      <c r="AB86" s="92">
        <f t="shared" si="90"/>
        <v>0</v>
      </c>
      <c r="AC86" s="92">
        <f t="shared" si="90"/>
        <v>0</v>
      </c>
      <c r="AD86" s="92">
        <f t="shared" si="90"/>
        <v>0</v>
      </c>
      <c r="AE86" s="92">
        <f t="shared" si="90"/>
        <v>0</v>
      </c>
      <c r="AF86" s="92">
        <f t="shared" si="90"/>
        <v>0</v>
      </c>
      <c r="AG86" s="92">
        <f t="shared" si="90"/>
        <v>0</v>
      </c>
      <c r="AH86" s="92">
        <f t="shared" si="90"/>
        <v>0</v>
      </c>
      <c r="AI86" s="92">
        <f t="shared" si="90"/>
        <v>0</v>
      </c>
      <c r="AJ86" s="92">
        <f t="shared" si="90"/>
        <v>0</v>
      </c>
      <c r="AK86" s="92">
        <f t="shared" si="90"/>
        <v>0</v>
      </c>
      <c r="AL86" s="92">
        <f t="shared" si="90"/>
        <v>0</v>
      </c>
      <c r="AM86" s="92">
        <f t="shared" si="90"/>
        <v>0</v>
      </c>
      <c r="AN86" s="92">
        <f t="shared" si="90"/>
        <v>0</v>
      </c>
      <c r="AO86" s="92">
        <f t="shared" si="90"/>
        <v>0</v>
      </c>
      <c r="AP86" s="92">
        <f t="shared" si="90"/>
        <v>0</v>
      </c>
      <c r="AQ86" s="92">
        <f t="shared" si="90"/>
        <v>0</v>
      </c>
      <c r="AR86" s="92">
        <f t="shared" si="90"/>
        <v>0</v>
      </c>
      <c r="AS86" s="92">
        <f t="shared" si="90"/>
        <v>0</v>
      </c>
      <c r="AT86" s="92">
        <f t="shared" si="90"/>
        <v>0</v>
      </c>
      <c r="AU86" s="92">
        <f t="shared" si="90"/>
        <v>0</v>
      </c>
      <c r="AV86" s="92">
        <f t="shared" si="90"/>
        <v>0</v>
      </c>
      <c r="AW86" s="92">
        <f t="shared" si="90"/>
        <v>0</v>
      </c>
      <c r="AX86" s="92">
        <f t="shared" si="90"/>
        <v>0</v>
      </c>
      <c r="AY86" s="92">
        <f t="shared" si="90"/>
        <v>0</v>
      </c>
      <c r="AZ86" s="92">
        <f t="shared" si="90"/>
        <v>0</v>
      </c>
      <c r="BA86" s="92">
        <f t="shared" si="90"/>
        <v>0</v>
      </c>
      <c r="BB86" s="92">
        <f t="shared" si="90"/>
        <v>0</v>
      </c>
      <c r="BC86" s="92">
        <f t="shared" si="90"/>
        <v>0</v>
      </c>
      <c r="BD86" s="92">
        <f t="shared" si="90"/>
        <v>0</v>
      </c>
      <c r="BE86" s="92">
        <f t="shared" si="90"/>
        <v>0</v>
      </c>
      <c r="BF86" s="92">
        <f t="shared" si="90"/>
        <v>0</v>
      </c>
      <c r="BG86" s="92">
        <f t="shared" si="90"/>
        <v>0</v>
      </c>
      <c r="BH86" s="92">
        <f t="shared" si="90"/>
        <v>0</v>
      </c>
      <c r="BI86" s="92">
        <f t="shared" si="90"/>
        <v>0</v>
      </c>
      <c r="BJ86" s="92">
        <f t="shared" si="90"/>
        <v>0</v>
      </c>
      <c r="BK86" s="92">
        <f t="shared" si="90"/>
        <v>0</v>
      </c>
      <c r="BL86" s="92">
        <f t="shared" si="90"/>
        <v>0</v>
      </c>
      <c r="BM86" s="92">
        <f t="shared" si="90"/>
        <v>0</v>
      </c>
      <c r="BN86" s="92">
        <f t="shared" si="90"/>
        <v>0</v>
      </c>
      <c r="BO86" s="92">
        <f t="shared" si="90"/>
        <v>0</v>
      </c>
      <c r="BP86" s="92">
        <f t="shared" si="90"/>
        <v>0</v>
      </c>
      <c r="BQ86" s="92">
        <f t="shared" si="90"/>
        <v>0</v>
      </c>
      <c r="BR86" s="92">
        <f t="shared" si="90"/>
        <v>0</v>
      </c>
      <c r="BS86" s="92">
        <f t="shared" si="90"/>
        <v>0</v>
      </c>
      <c r="BT86" s="92">
        <f t="shared" si="90"/>
        <v>0</v>
      </c>
      <c r="BU86" s="92">
        <f t="shared" si="90"/>
        <v>0</v>
      </c>
      <c r="BV86" s="92">
        <f t="shared" si="90"/>
        <v>0</v>
      </c>
      <c r="BW86" s="92">
        <f t="shared" si="90"/>
        <v>0</v>
      </c>
      <c r="BX86" s="92">
        <f t="shared" ref="BX86:CV86" si="91">SUM(BX87:BX89)</f>
        <v>0</v>
      </c>
      <c r="BY86" s="92">
        <f t="shared" si="91"/>
        <v>0</v>
      </c>
      <c r="BZ86" s="92">
        <f t="shared" si="91"/>
        <v>0</v>
      </c>
      <c r="CA86" s="92">
        <f t="shared" si="91"/>
        <v>0</v>
      </c>
      <c r="CB86" s="92">
        <f t="shared" si="91"/>
        <v>0</v>
      </c>
      <c r="CC86" s="92">
        <f t="shared" si="91"/>
        <v>0</v>
      </c>
      <c r="CD86" s="92">
        <f t="shared" si="91"/>
        <v>0</v>
      </c>
      <c r="CE86" s="92">
        <f t="shared" si="91"/>
        <v>0</v>
      </c>
      <c r="CF86" s="92">
        <f t="shared" si="91"/>
        <v>0</v>
      </c>
      <c r="CG86" s="93">
        <f>SUM(CG87:CG89)</f>
        <v>0</v>
      </c>
      <c r="CH86" s="80">
        <f t="shared" ref="CH86:CK86" si="92">SUM(CH87:CH89)</f>
        <v>0</v>
      </c>
      <c r="CI86" s="80">
        <f t="shared" si="92"/>
        <v>0</v>
      </c>
      <c r="CJ86" s="80">
        <f t="shared" si="92"/>
        <v>0</v>
      </c>
      <c r="CK86" s="80">
        <f t="shared" si="92"/>
        <v>0</v>
      </c>
      <c r="CL86" s="8"/>
      <c r="CM86" s="9"/>
      <c r="CN86" s="9"/>
      <c r="CO86" s="9"/>
      <c r="CP86"/>
      <c r="CQ86"/>
      <c r="CR86"/>
    </row>
    <row r="87" spans="1:96" s="10" customFormat="1" ht="15" x14ac:dyDescent="0.25">
      <c r="A87" s="55">
        <f t="shared" si="79"/>
        <v>87</v>
      </c>
      <c r="B87" s="73"/>
      <c r="C87" s="73"/>
      <c r="D87" s="73"/>
      <c r="E87" s="73"/>
      <c r="F87" s="94"/>
      <c r="G87" s="73" t="s">
        <v>41</v>
      </c>
      <c r="H87" s="98" t="str">
        <f>$H$78</f>
        <v xml:space="preserve">דרוג A- ומעלה </v>
      </c>
      <c r="I87" s="98"/>
      <c r="J87" s="63">
        <f t="shared" si="80"/>
        <v>0</v>
      </c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6"/>
      <c r="CH87" s="77"/>
      <c r="CI87" s="77"/>
      <c r="CJ87" s="77"/>
      <c r="CK87" s="77"/>
      <c r="CL87" s="8"/>
      <c r="CM87" s="9"/>
      <c r="CN87" s="9"/>
      <c r="CO87" s="9"/>
      <c r="CP87"/>
      <c r="CQ87"/>
      <c r="CR87"/>
    </row>
    <row r="88" spans="1:96" s="10" customFormat="1" ht="15" x14ac:dyDescent="0.25">
      <c r="A88" s="55">
        <f t="shared" si="79"/>
        <v>88</v>
      </c>
      <c r="B88" s="73"/>
      <c r="C88" s="73"/>
      <c r="D88" s="73"/>
      <c r="E88" s="73"/>
      <c r="F88" s="96"/>
      <c r="G88" s="73" t="s">
        <v>54</v>
      </c>
      <c r="H88" s="98" t="str">
        <f>$H$79</f>
        <v>דרוג BBB- ועד BBB+</v>
      </c>
      <c r="I88" s="73"/>
      <c r="J88" s="63">
        <f t="shared" si="80"/>
        <v>0</v>
      </c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6"/>
      <c r="CH88" s="77"/>
      <c r="CI88" s="77"/>
      <c r="CJ88" s="77"/>
      <c r="CK88" s="77"/>
      <c r="CL88" s="8"/>
      <c r="CM88" s="9"/>
      <c r="CN88" s="9"/>
      <c r="CO88" s="9"/>
      <c r="CP88"/>
      <c r="CQ88"/>
      <c r="CR88"/>
    </row>
    <row r="89" spans="1:96" s="10" customFormat="1" ht="15" x14ac:dyDescent="0.25">
      <c r="A89" s="55">
        <f t="shared" si="79"/>
        <v>89</v>
      </c>
      <c r="B89" s="73"/>
      <c r="C89" s="73"/>
      <c r="D89" s="73"/>
      <c r="E89" s="73"/>
      <c r="F89" s="96"/>
      <c r="G89" s="73" t="s">
        <v>43</v>
      </c>
      <c r="H89" s="98" t="str">
        <f>$H$80</f>
        <v xml:space="preserve">דרוג נמוך מ- BBB- או לא מדורג </v>
      </c>
      <c r="I89" s="73"/>
      <c r="J89" s="63">
        <f t="shared" si="80"/>
        <v>0</v>
      </c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6"/>
      <c r="CH89" s="77"/>
      <c r="CI89" s="77"/>
      <c r="CJ89" s="77"/>
      <c r="CK89" s="77"/>
      <c r="CL89" s="8"/>
      <c r="CM89" s="9"/>
      <c r="CN89" s="9"/>
      <c r="CO89" s="9"/>
      <c r="CP89"/>
      <c r="CQ89"/>
      <c r="CR89"/>
    </row>
    <row r="90" spans="1:96" s="10" customFormat="1" ht="15" x14ac:dyDescent="0.25">
      <c r="A90" s="55">
        <f t="shared" si="79"/>
        <v>90</v>
      </c>
      <c r="B90" s="73"/>
      <c r="C90" s="73"/>
      <c r="D90" s="73"/>
      <c r="E90" s="73"/>
      <c r="F90" s="94" t="s">
        <v>75</v>
      </c>
      <c r="G90" s="95" t="s">
        <v>76</v>
      </c>
      <c r="H90" s="73"/>
      <c r="I90" s="73"/>
      <c r="J90" s="63">
        <f t="shared" si="80"/>
        <v>0</v>
      </c>
      <c r="K90" s="92">
        <f>SUM(K91:K94)</f>
        <v>0</v>
      </c>
      <c r="L90" s="92">
        <f t="shared" ref="L90:BW90" si="93">SUM(L91:L94)</f>
        <v>0</v>
      </c>
      <c r="M90" s="92">
        <f t="shared" si="93"/>
        <v>0</v>
      </c>
      <c r="N90" s="92">
        <f t="shared" si="93"/>
        <v>0</v>
      </c>
      <c r="O90" s="92">
        <f t="shared" si="93"/>
        <v>0</v>
      </c>
      <c r="P90" s="92">
        <f t="shared" si="93"/>
        <v>0</v>
      </c>
      <c r="Q90" s="92">
        <f t="shared" si="93"/>
        <v>0</v>
      </c>
      <c r="R90" s="92">
        <f t="shared" si="93"/>
        <v>0</v>
      </c>
      <c r="S90" s="92">
        <f t="shared" si="93"/>
        <v>0</v>
      </c>
      <c r="T90" s="92">
        <f t="shared" si="93"/>
        <v>0</v>
      </c>
      <c r="U90" s="92">
        <f t="shared" si="93"/>
        <v>0</v>
      </c>
      <c r="V90" s="92">
        <f t="shared" si="93"/>
        <v>0</v>
      </c>
      <c r="W90" s="92">
        <f t="shared" si="93"/>
        <v>0</v>
      </c>
      <c r="X90" s="92">
        <f t="shared" si="93"/>
        <v>0</v>
      </c>
      <c r="Y90" s="92">
        <f t="shared" si="93"/>
        <v>0</v>
      </c>
      <c r="Z90" s="92">
        <f t="shared" si="93"/>
        <v>0</v>
      </c>
      <c r="AA90" s="92">
        <f t="shared" si="93"/>
        <v>0</v>
      </c>
      <c r="AB90" s="92">
        <f t="shared" si="93"/>
        <v>0</v>
      </c>
      <c r="AC90" s="92">
        <f t="shared" si="93"/>
        <v>0</v>
      </c>
      <c r="AD90" s="92">
        <f t="shared" si="93"/>
        <v>0</v>
      </c>
      <c r="AE90" s="92">
        <f t="shared" si="93"/>
        <v>0</v>
      </c>
      <c r="AF90" s="92">
        <f t="shared" si="93"/>
        <v>0</v>
      </c>
      <c r="AG90" s="92">
        <f t="shared" si="93"/>
        <v>0</v>
      </c>
      <c r="AH90" s="92">
        <f t="shared" si="93"/>
        <v>0</v>
      </c>
      <c r="AI90" s="92">
        <f t="shared" si="93"/>
        <v>0</v>
      </c>
      <c r="AJ90" s="92">
        <f t="shared" si="93"/>
        <v>0</v>
      </c>
      <c r="AK90" s="92">
        <f t="shared" si="93"/>
        <v>0</v>
      </c>
      <c r="AL90" s="92">
        <f t="shared" si="93"/>
        <v>0</v>
      </c>
      <c r="AM90" s="92">
        <f t="shared" si="93"/>
        <v>0</v>
      </c>
      <c r="AN90" s="92">
        <f t="shared" si="93"/>
        <v>0</v>
      </c>
      <c r="AO90" s="92">
        <f t="shared" si="93"/>
        <v>0</v>
      </c>
      <c r="AP90" s="92">
        <f t="shared" si="93"/>
        <v>0</v>
      </c>
      <c r="AQ90" s="92">
        <f t="shared" si="93"/>
        <v>0</v>
      </c>
      <c r="AR90" s="92">
        <f t="shared" si="93"/>
        <v>0</v>
      </c>
      <c r="AS90" s="92">
        <f t="shared" si="93"/>
        <v>0</v>
      </c>
      <c r="AT90" s="92">
        <f t="shared" si="93"/>
        <v>0</v>
      </c>
      <c r="AU90" s="92">
        <f t="shared" si="93"/>
        <v>0</v>
      </c>
      <c r="AV90" s="92">
        <f t="shared" si="93"/>
        <v>0</v>
      </c>
      <c r="AW90" s="92">
        <f t="shared" si="93"/>
        <v>0</v>
      </c>
      <c r="AX90" s="92">
        <f t="shared" si="93"/>
        <v>0</v>
      </c>
      <c r="AY90" s="92">
        <f t="shared" si="93"/>
        <v>0</v>
      </c>
      <c r="AZ90" s="92">
        <f t="shared" si="93"/>
        <v>0</v>
      </c>
      <c r="BA90" s="92">
        <f t="shared" si="93"/>
        <v>0</v>
      </c>
      <c r="BB90" s="92">
        <f t="shared" si="93"/>
        <v>0</v>
      </c>
      <c r="BC90" s="92">
        <f t="shared" si="93"/>
        <v>0</v>
      </c>
      <c r="BD90" s="92">
        <f t="shared" si="93"/>
        <v>0</v>
      </c>
      <c r="BE90" s="92">
        <f t="shared" si="93"/>
        <v>0</v>
      </c>
      <c r="BF90" s="92">
        <f t="shared" si="93"/>
        <v>0</v>
      </c>
      <c r="BG90" s="92">
        <f t="shared" si="93"/>
        <v>0</v>
      </c>
      <c r="BH90" s="92">
        <f t="shared" si="93"/>
        <v>0</v>
      </c>
      <c r="BI90" s="92">
        <f t="shared" si="93"/>
        <v>0</v>
      </c>
      <c r="BJ90" s="92">
        <f t="shared" si="93"/>
        <v>0</v>
      </c>
      <c r="BK90" s="92">
        <f t="shared" si="93"/>
        <v>0</v>
      </c>
      <c r="BL90" s="92">
        <f t="shared" si="93"/>
        <v>0</v>
      </c>
      <c r="BM90" s="92">
        <f t="shared" si="93"/>
        <v>0</v>
      </c>
      <c r="BN90" s="92">
        <f t="shared" si="93"/>
        <v>0</v>
      </c>
      <c r="BO90" s="92">
        <f t="shared" si="93"/>
        <v>0</v>
      </c>
      <c r="BP90" s="92">
        <f t="shared" si="93"/>
        <v>0</v>
      </c>
      <c r="BQ90" s="92">
        <f t="shared" si="93"/>
        <v>0</v>
      </c>
      <c r="BR90" s="92">
        <f t="shared" si="93"/>
        <v>0</v>
      </c>
      <c r="BS90" s="92">
        <f t="shared" si="93"/>
        <v>0</v>
      </c>
      <c r="BT90" s="92">
        <f t="shared" si="93"/>
        <v>0</v>
      </c>
      <c r="BU90" s="92">
        <f t="shared" si="93"/>
        <v>0</v>
      </c>
      <c r="BV90" s="92">
        <f t="shared" si="93"/>
        <v>0</v>
      </c>
      <c r="BW90" s="92">
        <f t="shared" si="93"/>
        <v>0</v>
      </c>
      <c r="BX90" s="92">
        <f t="shared" ref="BX90:CV90" si="94">SUM(BX91:BX94)</f>
        <v>0</v>
      </c>
      <c r="BY90" s="92">
        <f t="shared" si="94"/>
        <v>0</v>
      </c>
      <c r="BZ90" s="92">
        <f t="shared" si="94"/>
        <v>0</v>
      </c>
      <c r="CA90" s="92">
        <f t="shared" si="94"/>
        <v>0</v>
      </c>
      <c r="CB90" s="92">
        <f t="shared" si="94"/>
        <v>0</v>
      </c>
      <c r="CC90" s="92">
        <f t="shared" si="94"/>
        <v>0</v>
      </c>
      <c r="CD90" s="92">
        <f t="shared" si="94"/>
        <v>0</v>
      </c>
      <c r="CE90" s="92">
        <f t="shared" si="94"/>
        <v>0</v>
      </c>
      <c r="CF90" s="92">
        <f t="shared" si="94"/>
        <v>0</v>
      </c>
      <c r="CG90" s="93">
        <f>SUM(CG91:CG94)</f>
        <v>0</v>
      </c>
      <c r="CH90" s="80">
        <f t="shared" ref="CH90:CK90" si="95">SUM(CH91:CH94)</f>
        <v>0</v>
      </c>
      <c r="CI90" s="80">
        <f t="shared" si="95"/>
        <v>0</v>
      </c>
      <c r="CJ90" s="80">
        <f t="shared" si="95"/>
        <v>0</v>
      </c>
      <c r="CK90" s="80">
        <f t="shared" si="95"/>
        <v>0</v>
      </c>
      <c r="CL90" s="8"/>
      <c r="CM90" s="9"/>
      <c r="CN90" s="9"/>
      <c r="CO90" s="9"/>
      <c r="CP90"/>
      <c r="CQ90"/>
      <c r="CR90"/>
    </row>
    <row r="91" spans="1:96" s="10" customFormat="1" ht="15" x14ac:dyDescent="0.25">
      <c r="A91" s="55">
        <f t="shared" si="79"/>
        <v>91</v>
      </c>
      <c r="B91" s="73"/>
      <c r="C91" s="73"/>
      <c r="D91" s="73"/>
      <c r="E91" s="73"/>
      <c r="F91" s="96"/>
      <c r="G91" s="73" t="s">
        <v>41</v>
      </c>
      <c r="H91" s="98" t="str">
        <f>$H$78</f>
        <v xml:space="preserve">דרוג A- ומעלה </v>
      </c>
      <c r="I91" s="98"/>
      <c r="J91" s="63">
        <f t="shared" si="80"/>
        <v>0</v>
      </c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6"/>
      <c r="CH91" s="77"/>
      <c r="CI91" s="77"/>
      <c r="CJ91" s="77"/>
      <c r="CK91" s="77"/>
      <c r="CL91" s="8"/>
      <c r="CM91" s="9"/>
      <c r="CN91" s="9"/>
      <c r="CO91" s="9"/>
      <c r="CP91"/>
      <c r="CQ91"/>
      <c r="CR91"/>
    </row>
    <row r="92" spans="1:96" s="10" customFormat="1" ht="15" x14ac:dyDescent="0.25">
      <c r="A92" s="55">
        <f t="shared" si="79"/>
        <v>92</v>
      </c>
      <c r="B92" s="73"/>
      <c r="C92" s="73"/>
      <c r="D92" s="73"/>
      <c r="E92" s="73"/>
      <c r="F92" s="96"/>
      <c r="G92" s="73" t="s">
        <v>54</v>
      </c>
      <c r="H92" s="98" t="str">
        <f>$H$79</f>
        <v>דרוג BBB- ועד BBB+</v>
      </c>
      <c r="I92" s="73"/>
      <c r="J92" s="63">
        <f t="shared" si="80"/>
        <v>0</v>
      </c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6"/>
      <c r="CH92" s="77"/>
      <c r="CI92" s="77"/>
      <c r="CJ92" s="77"/>
      <c r="CK92" s="77"/>
      <c r="CL92" s="8"/>
      <c r="CM92" s="9"/>
      <c r="CN92" s="9"/>
      <c r="CO92" s="9"/>
      <c r="CP92"/>
      <c r="CQ92"/>
      <c r="CR92"/>
    </row>
    <row r="93" spans="1:96" s="10" customFormat="1" ht="15" x14ac:dyDescent="0.25">
      <c r="A93" s="55">
        <f t="shared" si="79"/>
        <v>93</v>
      </c>
      <c r="B93" s="73"/>
      <c r="C93" s="73"/>
      <c r="D93" s="73"/>
      <c r="E93" s="73"/>
      <c r="F93" s="96"/>
      <c r="G93" s="73" t="s">
        <v>43</v>
      </c>
      <c r="H93" s="73" t="str">
        <f>$H$68</f>
        <v xml:space="preserve">בדרוג נמוך מ- BBB- או לא מדורג עם בטוחה מספקת </v>
      </c>
      <c r="I93" s="73"/>
      <c r="J93" s="63">
        <f t="shared" si="80"/>
        <v>0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6"/>
      <c r="CH93" s="77"/>
      <c r="CI93" s="77"/>
      <c r="CJ93" s="77"/>
      <c r="CK93" s="77"/>
      <c r="CL93" s="8"/>
      <c r="CM93" s="9"/>
      <c r="CN93" s="9"/>
      <c r="CO93" s="9"/>
      <c r="CP93"/>
      <c r="CQ93"/>
      <c r="CR93"/>
    </row>
    <row r="94" spans="1:96" s="10" customFormat="1" ht="15" x14ac:dyDescent="0.25">
      <c r="A94" s="55">
        <f t="shared" si="79"/>
        <v>94</v>
      </c>
      <c r="B94" s="73"/>
      <c r="C94" s="73"/>
      <c r="D94" s="73"/>
      <c r="E94" s="73"/>
      <c r="F94" s="96"/>
      <c r="G94" s="73" t="s">
        <v>45</v>
      </c>
      <c r="H94" s="98" t="str">
        <f>H89</f>
        <v xml:space="preserve">דרוג נמוך מ- BBB- או לא מדורג </v>
      </c>
      <c r="I94" s="73"/>
      <c r="J94" s="63">
        <f t="shared" si="80"/>
        <v>0</v>
      </c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6"/>
      <c r="CH94" s="77"/>
      <c r="CI94" s="77"/>
      <c r="CJ94" s="77"/>
      <c r="CK94" s="77"/>
      <c r="CL94" s="8"/>
      <c r="CM94" s="9"/>
      <c r="CN94" s="9"/>
      <c r="CO94" s="9"/>
      <c r="CP94"/>
      <c r="CQ94"/>
      <c r="CR94"/>
    </row>
    <row r="95" spans="1:96" s="101" customFormat="1" ht="15" x14ac:dyDescent="0.25">
      <c r="A95" s="81">
        <f t="shared" si="79"/>
        <v>95</v>
      </c>
      <c r="B95" s="82"/>
      <c r="C95" s="82"/>
      <c r="D95" s="82"/>
      <c r="E95" s="82"/>
      <c r="F95" s="82"/>
      <c r="G95" s="82"/>
      <c r="H95" s="82"/>
      <c r="I95" s="82"/>
      <c r="J95" s="84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6"/>
      <c r="CH95" s="87"/>
      <c r="CI95" s="87"/>
      <c r="CJ95" s="87"/>
      <c r="CK95" s="87"/>
      <c r="CL95" s="8"/>
      <c r="CM95" s="9"/>
      <c r="CN95" s="9"/>
      <c r="CO95" s="9"/>
      <c r="CP95"/>
      <c r="CQ95"/>
      <c r="CR95"/>
    </row>
    <row r="96" spans="1:96" s="10" customFormat="1" ht="16.5" x14ac:dyDescent="0.3">
      <c r="A96" s="55">
        <f t="shared" si="79"/>
        <v>96</v>
      </c>
      <c r="B96" s="73"/>
      <c r="C96" s="73"/>
      <c r="D96" s="67" t="s">
        <v>77</v>
      </c>
      <c r="E96" s="68" t="s">
        <v>78</v>
      </c>
      <c r="F96" s="69"/>
      <c r="G96" s="70"/>
      <c r="H96" s="70"/>
      <c r="I96" s="70"/>
      <c r="J96" s="63">
        <f t="shared" si="80"/>
        <v>3550145.9699999997</v>
      </c>
      <c r="K96" s="64">
        <f>SUM(K97,K135)</f>
        <v>0</v>
      </c>
      <c r="L96" s="64">
        <f t="shared" ref="L96:BW96" si="96">SUM(L97,L135)</f>
        <v>2562.36</v>
      </c>
      <c r="M96" s="64">
        <f t="shared" si="96"/>
        <v>173387.41000000003</v>
      </c>
      <c r="N96" s="64">
        <f t="shared" si="96"/>
        <v>0</v>
      </c>
      <c r="O96" s="64">
        <f t="shared" si="96"/>
        <v>16300.970000000001</v>
      </c>
      <c r="P96" s="64">
        <f t="shared" si="96"/>
        <v>0</v>
      </c>
      <c r="Q96" s="64">
        <f t="shared" si="96"/>
        <v>448109.14</v>
      </c>
      <c r="R96" s="64">
        <f t="shared" si="96"/>
        <v>0</v>
      </c>
      <c r="S96" s="64">
        <f t="shared" si="96"/>
        <v>50017.909999999996</v>
      </c>
      <c r="T96" s="64">
        <f t="shared" si="96"/>
        <v>0</v>
      </c>
      <c r="U96" s="64">
        <f t="shared" si="96"/>
        <v>357638.17999999993</v>
      </c>
      <c r="V96" s="64">
        <f t="shared" si="96"/>
        <v>0</v>
      </c>
      <c r="W96" s="64">
        <f t="shared" si="96"/>
        <v>375.31</v>
      </c>
      <c r="X96" s="64">
        <f t="shared" si="96"/>
        <v>69045.59</v>
      </c>
      <c r="Y96" s="64">
        <f t="shared" si="96"/>
        <v>18882.27</v>
      </c>
      <c r="Z96" s="64">
        <f t="shared" si="96"/>
        <v>1134.9000000000001</v>
      </c>
      <c r="AA96" s="64">
        <f t="shared" si="96"/>
        <v>406865.24</v>
      </c>
      <c r="AB96" s="64">
        <f t="shared" si="96"/>
        <v>38809.449999999997</v>
      </c>
      <c r="AC96" s="64">
        <f t="shared" si="96"/>
        <v>38269.630000000005</v>
      </c>
      <c r="AD96" s="64">
        <f t="shared" si="96"/>
        <v>878908.08</v>
      </c>
      <c r="AE96" s="64">
        <f t="shared" si="96"/>
        <v>23039.199999999997</v>
      </c>
      <c r="AF96" s="64">
        <f t="shared" si="96"/>
        <v>20484.61</v>
      </c>
      <c r="AG96" s="64">
        <f t="shared" si="96"/>
        <v>17352.740000000002</v>
      </c>
      <c r="AH96" s="64">
        <f t="shared" si="96"/>
        <v>47144.33</v>
      </c>
      <c r="AI96" s="64">
        <f t="shared" si="96"/>
        <v>0</v>
      </c>
      <c r="AJ96" s="64">
        <f t="shared" si="96"/>
        <v>28045.219999999998</v>
      </c>
      <c r="AK96" s="64">
        <f t="shared" si="96"/>
        <v>607477.86</v>
      </c>
      <c r="AL96" s="64">
        <f t="shared" si="96"/>
        <v>28752.32</v>
      </c>
      <c r="AM96" s="64">
        <f t="shared" si="96"/>
        <v>252652.71000000002</v>
      </c>
      <c r="AN96" s="64">
        <f t="shared" si="96"/>
        <v>7345.7099999999991</v>
      </c>
      <c r="AO96" s="64">
        <f t="shared" si="96"/>
        <v>5406.32</v>
      </c>
      <c r="AP96" s="64">
        <f t="shared" si="96"/>
        <v>12138.51</v>
      </c>
      <c r="AQ96" s="64">
        <f t="shared" si="96"/>
        <v>0</v>
      </c>
      <c r="AR96" s="64">
        <f t="shared" si="96"/>
        <v>0</v>
      </c>
      <c r="AS96" s="64">
        <f t="shared" si="96"/>
        <v>0</v>
      </c>
      <c r="AT96" s="64">
        <f t="shared" si="96"/>
        <v>0</v>
      </c>
      <c r="AU96" s="64">
        <f t="shared" si="96"/>
        <v>0</v>
      </c>
      <c r="AV96" s="64">
        <f t="shared" si="96"/>
        <v>0</v>
      </c>
      <c r="AW96" s="64">
        <f t="shared" si="96"/>
        <v>0</v>
      </c>
      <c r="AX96" s="64">
        <f t="shared" si="96"/>
        <v>0</v>
      </c>
      <c r="AY96" s="64">
        <f t="shared" si="96"/>
        <v>0</v>
      </c>
      <c r="AZ96" s="64">
        <f t="shared" si="96"/>
        <v>0</v>
      </c>
      <c r="BA96" s="64">
        <f t="shared" si="96"/>
        <v>0</v>
      </c>
      <c r="BB96" s="64">
        <f t="shared" si="96"/>
        <v>0</v>
      </c>
      <c r="BC96" s="64">
        <f t="shared" si="96"/>
        <v>0</v>
      </c>
      <c r="BD96" s="64">
        <f t="shared" si="96"/>
        <v>0</v>
      </c>
      <c r="BE96" s="64">
        <f t="shared" si="96"/>
        <v>0</v>
      </c>
      <c r="BF96" s="64">
        <f t="shared" si="96"/>
        <v>0</v>
      </c>
      <c r="BG96" s="64">
        <f t="shared" si="96"/>
        <v>0</v>
      </c>
      <c r="BH96" s="64">
        <f t="shared" si="96"/>
        <v>0</v>
      </c>
      <c r="BI96" s="64">
        <f t="shared" si="96"/>
        <v>0</v>
      </c>
      <c r="BJ96" s="64">
        <f t="shared" si="96"/>
        <v>0</v>
      </c>
      <c r="BK96" s="64">
        <f t="shared" si="96"/>
        <v>0</v>
      </c>
      <c r="BL96" s="64">
        <f t="shared" si="96"/>
        <v>0</v>
      </c>
      <c r="BM96" s="64">
        <f t="shared" si="96"/>
        <v>0</v>
      </c>
      <c r="BN96" s="64">
        <f t="shared" si="96"/>
        <v>0</v>
      </c>
      <c r="BO96" s="64">
        <f t="shared" si="96"/>
        <v>0</v>
      </c>
      <c r="BP96" s="64">
        <f t="shared" si="96"/>
        <v>0</v>
      </c>
      <c r="BQ96" s="64">
        <f t="shared" si="96"/>
        <v>0</v>
      </c>
      <c r="BR96" s="64">
        <f t="shared" si="96"/>
        <v>0</v>
      </c>
      <c r="BS96" s="64">
        <f t="shared" si="96"/>
        <v>0</v>
      </c>
      <c r="BT96" s="64">
        <f t="shared" si="96"/>
        <v>0</v>
      </c>
      <c r="BU96" s="64">
        <f t="shared" si="96"/>
        <v>0</v>
      </c>
      <c r="BV96" s="64">
        <f t="shared" si="96"/>
        <v>0</v>
      </c>
      <c r="BW96" s="64">
        <f t="shared" si="96"/>
        <v>0</v>
      </c>
      <c r="BX96" s="64">
        <f t="shared" ref="BX96:CV96" si="97">SUM(BX97,BX135)</f>
        <v>0</v>
      </c>
      <c r="BY96" s="64">
        <f t="shared" si="97"/>
        <v>0</v>
      </c>
      <c r="BZ96" s="64">
        <f t="shared" si="97"/>
        <v>0</v>
      </c>
      <c r="CA96" s="64">
        <f t="shared" si="97"/>
        <v>0</v>
      </c>
      <c r="CB96" s="64">
        <f t="shared" si="97"/>
        <v>0</v>
      </c>
      <c r="CC96" s="64">
        <f t="shared" si="97"/>
        <v>0</v>
      </c>
      <c r="CD96" s="64">
        <f t="shared" si="97"/>
        <v>0</v>
      </c>
      <c r="CE96" s="64">
        <f t="shared" si="97"/>
        <v>0</v>
      </c>
      <c r="CF96" s="64">
        <f t="shared" si="97"/>
        <v>0</v>
      </c>
      <c r="CG96" s="65">
        <f>SUM(CG97,CG135)</f>
        <v>0</v>
      </c>
      <c r="CH96" s="64">
        <f t="shared" ref="CH96:CK96" si="98">SUM(CH97,CH135)</f>
        <v>0</v>
      </c>
      <c r="CI96" s="64">
        <f t="shared" si="98"/>
        <v>0</v>
      </c>
      <c r="CJ96" s="64">
        <f t="shared" si="98"/>
        <v>0</v>
      </c>
      <c r="CK96" s="64">
        <f t="shared" si="98"/>
        <v>0</v>
      </c>
      <c r="CL96" s="8"/>
      <c r="CM96" s="9"/>
      <c r="CN96" s="9">
        <f>CO96*$CN$1+10</f>
        <v>433</v>
      </c>
      <c r="CO96" s="9">
        <v>8</v>
      </c>
      <c r="CP96"/>
      <c r="CQ96"/>
      <c r="CR96"/>
    </row>
    <row r="97" spans="1:96" s="62" customFormat="1" ht="15" x14ac:dyDescent="0.25">
      <c r="A97" s="55">
        <f t="shared" si="79"/>
        <v>97</v>
      </c>
      <c r="B97" s="73"/>
      <c r="C97" s="73"/>
      <c r="D97" s="73"/>
      <c r="E97" s="71" t="s">
        <v>19</v>
      </c>
      <c r="F97" s="91" t="s">
        <v>18</v>
      </c>
      <c r="G97" s="73"/>
      <c r="H97" s="73"/>
      <c r="I97" s="73"/>
      <c r="J97" s="63">
        <f t="shared" si="80"/>
        <v>3344501.0099999993</v>
      </c>
      <c r="K97" s="64">
        <f>SUM(K98,K114)</f>
        <v>0</v>
      </c>
      <c r="L97" s="64">
        <f t="shared" ref="L97:BW97" si="99">SUM(L98,L114)</f>
        <v>2492.36</v>
      </c>
      <c r="M97" s="64">
        <f t="shared" si="99"/>
        <v>167510.46000000002</v>
      </c>
      <c r="N97" s="64">
        <f t="shared" si="99"/>
        <v>0</v>
      </c>
      <c r="O97" s="64">
        <f t="shared" si="99"/>
        <v>15756.01</v>
      </c>
      <c r="P97" s="64">
        <f t="shared" si="99"/>
        <v>0</v>
      </c>
      <c r="Q97" s="64">
        <f t="shared" si="99"/>
        <v>434129.07</v>
      </c>
      <c r="R97" s="64">
        <f t="shared" si="99"/>
        <v>0</v>
      </c>
      <c r="S97" s="64">
        <f t="shared" si="99"/>
        <v>43616.369999999995</v>
      </c>
      <c r="T97" s="64">
        <f t="shared" si="99"/>
        <v>0</v>
      </c>
      <c r="U97" s="64">
        <f t="shared" si="99"/>
        <v>329198.31999999995</v>
      </c>
      <c r="V97" s="64">
        <f t="shared" si="99"/>
        <v>0</v>
      </c>
      <c r="W97" s="64">
        <f t="shared" si="99"/>
        <v>375.31</v>
      </c>
      <c r="X97" s="64">
        <f t="shared" si="99"/>
        <v>68233.61</v>
      </c>
      <c r="Y97" s="64">
        <f t="shared" si="99"/>
        <v>18882.27</v>
      </c>
      <c r="Z97" s="64">
        <f t="shared" si="99"/>
        <v>1134.9000000000001</v>
      </c>
      <c r="AA97" s="64">
        <f t="shared" si="99"/>
        <v>406865.24</v>
      </c>
      <c r="AB97" s="64">
        <f t="shared" si="99"/>
        <v>34978.07</v>
      </c>
      <c r="AC97" s="64">
        <f t="shared" si="99"/>
        <v>36096.660000000003</v>
      </c>
      <c r="AD97" s="64">
        <f t="shared" si="99"/>
        <v>815019.26</v>
      </c>
      <c r="AE97" s="64">
        <f t="shared" si="99"/>
        <v>22244.839999999997</v>
      </c>
      <c r="AF97" s="64">
        <f t="shared" si="99"/>
        <v>19903.59</v>
      </c>
      <c r="AG97" s="64">
        <f t="shared" si="99"/>
        <v>16931.960000000003</v>
      </c>
      <c r="AH97" s="64">
        <f t="shared" si="99"/>
        <v>46320.68</v>
      </c>
      <c r="AI97" s="64">
        <f t="shared" si="99"/>
        <v>0</v>
      </c>
      <c r="AJ97" s="64">
        <f t="shared" si="99"/>
        <v>25689.769999999997</v>
      </c>
      <c r="AK97" s="64">
        <f t="shared" si="99"/>
        <v>540321.22</v>
      </c>
      <c r="AL97" s="64">
        <f t="shared" si="99"/>
        <v>23839.03</v>
      </c>
      <c r="AM97" s="64">
        <f t="shared" si="99"/>
        <v>250071.47000000003</v>
      </c>
      <c r="AN97" s="64">
        <f t="shared" si="99"/>
        <v>7345.7099999999991</v>
      </c>
      <c r="AO97" s="64">
        <f t="shared" si="99"/>
        <v>5406.32</v>
      </c>
      <c r="AP97" s="64">
        <f t="shared" si="99"/>
        <v>12138.51</v>
      </c>
      <c r="AQ97" s="64">
        <f t="shared" si="99"/>
        <v>0</v>
      </c>
      <c r="AR97" s="64">
        <f t="shared" si="99"/>
        <v>0</v>
      </c>
      <c r="AS97" s="64">
        <f t="shared" si="99"/>
        <v>0</v>
      </c>
      <c r="AT97" s="64">
        <f t="shared" si="99"/>
        <v>0</v>
      </c>
      <c r="AU97" s="64">
        <f t="shared" si="99"/>
        <v>0</v>
      </c>
      <c r="AV97" s="64">
        <f t="shared" si="99"/>
        <v>0</v>
      </c>
      <c r="AW97" s="64">
        <f t="shared" si="99"/>
        <v>0</v>
      </c>
      <c r="AX97" s="64">
        <f t="shared" si="99"/>
        <v>0</v>
      </c>
      <c r="AY97" s="64">
        <f t="shared" si="99"/>
        <v>0</v>
      </c>
      <c r="AZ97" s="64">
        <f t="shared" si="99"/>
        <v>0</v>
      </c>
      <c r="BA97" s="64">
        <f t="shared" si="99"/>
        <v>0</v>
      </c>
      <c r="BB97" s="64">
        <f t="shared" si="99"/>
        <v>0</v>
      </c>
      <c r="BC97" s="64">
        <f t="shared" si="99"/>
        <v>0</v>
      </c>
      <c r="BD97" s="64">
        <f t="shared" si="99"/>
        <v>0</v>
      </c>
      <c r="BE97" s="64">
        <f t="shared" si="99"/>
        <v>0</v>
      </c>
      <c r="BF97" s="64">
        <f t="shared" si="99"/>
        <v>0</v>
      </c>
      <c r="BG97" s="64">
        <f t="shared" si="99"/>
        <v>0</v>
      </c>
      <c r="BH97" s="64">
        <f t="shared" si="99"/>
        <v>0</v>
      </c>
      <c r="BI97" s="64">
        <f t="shared" si="99"/>
        <v>0</v>
      </c>
      <c r="BJ97" s="64">
        <f t="shared" si="99"/>
        <v>0</v>
      </c>
      <c r="BK97" s="64">
        <f t="shared" si="99"/>
        <v>0</v>
      </c>
      <c r="BL97" s="64">
        <f t="shared" si="99"/>
        <v>0</v>
      </c>
      <c r="BM97" s="64">
        <f t="shared" si="99"/>
        <v>0</v>
      </c>
      <c r="BN97" s="64">
        <f t="shared" si="99"/>
        <v>0</v>
      </c>
      <c r="BO97" s="64">
        <f t="shared" si="99"/>
        <v>0</v>
      </c>
      <c r="BP97" s="64">
        <f t="shared" si="99"/>
        <v>0</v>
      </c>
      <c r="BQ97" s="64">
        <f t="shared" si="99"/>
        <v>0</v>
      </c>
      <c r="BR97" s="64">
        <f t="shared" si="99"/>
        <v>0</v>
      </c>
      <c r="BS97" s="64">
        <f t="shared" si="99"/>
        <v>0</v>
      </c>
      <c r="BT97" s="64">
        <f t="shared" si="99"/>
        <v>0</v>
      </c>
      <c r="BU97" s="64">
        <f t="shared" si="99"/>
        <v>0</v>
      </c>
      <c r="BV97" s="64">
        <f t="shared" si="99"/>
        <v>0</v>
      </c>
      <c r="BW97" s="64">
        <f t="shared" si="99"/>
        <v>0</v>
      </c>
      <c r="BX97" s="64">
        <f t="shared" ref="BX97:CV97" si="100">SUM(BX98,BX114)</f>
        <v>0</v>
      </c>
      <c r="BY97" s="64">
        <f t="shared" si="100"/>
        <v>0</v>
      </c>
      <c r="BZ97" s="64">
        <f t="shared" si="100"/>
        <v>0</v>
      </c>
      <c r="CA97" s="64">
        <f t="shared" si="100"/>
        <v>0</v>
      </c>
      <c r="CB97" s="64">
        <f t="shared" si="100"/>
        <v>0</v>
      </c>
      <c r="CC97" s="64">
        <f t="shared" si="100"/>
        <v>0</v>
      </c>
      <c r="CD97" s="64">
        <f t="shared" si="100"/>
        <v>0</v>
      </c>
      <c r="CE97" s="64">
        <f t="shared" si="100"/>
        <v>0</v>
      </c>
      <c r="CF97" s="64">
        <f t="shared" si="100"/>
        <v>0</v>
      </c>
      <c r="CG97" s="65">
        <f>SUM(CG98,CG114)</f>
        <v>0</v>
      </c>
      <c r="CH97" s="64">
        <f t="shared" ref="CH97:CK97" si="101">SUM(CH98,CH114)</f>
        <v>0</v>
      </c>
      <c r="CI97" s="64">
        <f t="shared" si="101"/>
        <v>0</v>
      </c>
      <c r="CJ97" s="64">
        <f t="shared" si="101"/>
        <v>0</v>
      </c>
      <c r="CK97" s="64">
        <f t="shared" si="101"/>
        <v>0</v>
      </c>
      <c r="CL97" s="61"/>
      <c r="CM97" s="9"/>
      <c r="CN97" s="9"/>
      <c r="CO97" s="9"/>
      <c r="CP97"/>
      <c r="CQ97"/>
      <c r="CR97"/>
    </row>
    <row r="98" spans="1:96" s="62" customFormat="1" ht="15" x14ac:dyDescent="0.25">
      <c r="A98" s="55">
        <f t="shared" si="79"/>
        <v>98</v>
      </c>
      <c r="B98" s="73"/>
      <c r="C98" s="73"/>
      <c r="D98" s="73"/>
      <c r="E98" s="73"/>
      <c r="F98" s="94" t="s">
        <v>39</v>
      </c>
      <c r="G98" s="95" t="s">
        <v>40</v>
      </c>
      <c r="H98" s="73"/>
      <c r="I98" s="73"/>
      <c r="J98" s="63">
        <f t="shared" si="80"/>
        <v>3115356.9099999997</v>
      </c>
      <c r="K98" s="64">
        <f>SUM(K99,K104,K109)</f>
        <v>0</v>
      </c>
      <c r="L98" s="64">
        <f t="shared" ref="L98:BW98" si="102">SUM(L99,L104,L109)</f>
        <v>2046.72</v>
      </c>
      <c r="M98" s="64">
        <f t="shared" si="102"/>
        <v>151758.44000000003</v>
      </c>
      <c r="N98" s="64">
        <f t="shared" si="102"/>
        <v>0</v>
      </c>
      <c r="O98" s="64">
        <f t="shared" si="102"/>
        <v>14931.62</v>
      </c>
      <c r="P98" s="64">
        <f t="shared" si="102"/>
        <v>0</v>
      </c>
      <c r="Q98" s="64">
        <f t="shared" si="102"/>
        <v>403568.3</v>
      </c>
      <c r="R98" s="64">
        <f t="shared" si="102"/>
        <v>0</v>
      </c>
      <c r="S98" s="64">
        <f t="shared" si="102"/>
        <v>39849.129999999997</v>
      </c>
      <c r="T98" s="64">
        <f t="shared" si="102"/>
        <v>0</v>
      </c>
      <c r="U98" s="64">
        <f t="shared" si="102"/>
        <v>307762.50999999995</v>
      </c>
      <c r="V98" s="64">
        <f t="shared" si="102"/>
        <v>0</v>
      </c>
      <c r="W98" s="64">
        <f t="shared" si="102"/>
        <v>375.31</v>
      </c>
      <c r="X98" s="64">
        <f t="shared" si="102"/>
        <v>66345.14</v>
      </c>
      <c r="Y98" s="64">
        <f t="shared" si="102"/>
        <v>18785.57</v>
      </c>
      <c r="Z98" s="64">
        <f t="shared" si="102"/>
        <v>1096.22</v>
      </c>
      <c r="AA98" s="64">
        <f t="shared" si="102"/>
        <v>404975.7</v>
      </c>
      <c r="AB98" s="64">
        <f t="shared" si="102"/>
        <v>30472.68</v>
      </c>
      <c r="AC98" s="64">
        <f t="shared" si="102"/>
        <v>34555.040000000001</v>
      </c>
      <c r="AD98" s="64">
        <f t="shared" si="102"/>
        <v>746604.04</v>
      </c>
      <c r="AE98" s="64">
        <f t="shared" si="102"/>
        <v>19907.239999999998</v>
      </c>
      <c r="AF98" s="64">
        <f t="shared" si="102"/>
        <v>18185.75</v>
      </c>
      <c r="AG98" s="64">
        <f t="shared" si="102"/>
        <v>15502.330000000002</v>
      </c>
      <c r="AH98" s="64">
        <f t="shared" si="102"/>
        <v>44307.94</v>
      </c>
      <c r="AI98" s="64">
        <f t="shared" si="102"/>
        <v>0</v>
      </c>
      <c r="AJ98" s="64">
        <f t="shared" si="102"/>
        <v>20530.89</v>
      </c>
      <c r="AK98" s="64">
        <f t="shared" si="102"/>
        <v>479698.29</v>
      </c>
      <c r="AL98" s="64">
        <f t="shared" si="102"/>
        <v>22563.69</v>
      </c>
      <c r="AM98" s="64">
        <f t="shared" si="102"/>
        <v>246643.82000000004</v>
      </c>
      <c r="AN98" s="64">
        <f t="shared" si="102"/>
        <v>7345.7099999999991</v>
      </c>
      <c r="AO98" s="64">
        <f t="shared" si="102"/>
        <v>5406.32</v>
      </c>
      <c r="AP98" s="64">
        <f t="shared" si="102"/>
        <v>12138.51</v>
      </c>
      <c r="AQ98" s="64">
        <f t="shared" si="102"/>
        <v>0</v>
      </c>
      <c r="AR98" s="64">
        <f t="shared" si="102"/>
        <v>0</v>
      </c>
      <c r="AS98" s="64">
        <f t="shared" si="102"/>
        <v>0</v>
      </c>
      <c r="AT98" s="64">
        <f t="shared" si="102"/>
        <v>0</v>
      </c>
      <c r="AU98" s="64">
        <f t="shared" si="102"/>
        <v>0</v>
      </c>
      <c r="AV98" s="64">
        <f t="shared" si="102"/>
        <v>0</v>
      </c>
      <c r="AW98" s="64">
        <f t="shared" si="102"/>
        <v>0</v>
      </c>
      <c r="AX98" s="64">
        <f t="shared" si="102"/>
        <v>0</v>
      </c>
      <c r="AY98" s="64">
        <f t="shared" si="102"/>
        <v>0</v>
      </c>
      <c r="AZ98" s="64">
        <f t="shared" si="102"/>
        <v>0</v>
      </c>
      <c r="BA98" s="64">
        <f t="shared" si="102"/>
        <v>0</v>
      </c>
      <c r="BB98" s="64">
        <f t="shared" si="102"/>
        <v>0</v>
      </c>
      <c r="BC98" s="64">
        <f t="shared" si="102"/>
        <v>0</v>
      </c>
      <c r="BD98" s="64">
        <f t="shared" si="102"/>
        <v>0</v>
      </c>
      <c r="BE98" s="64">
        <f t="shared" si="102"/>
        <v>0</v>
      </c>
      <c r="BF98" s="64">
        <f t="shared" si="102"/>
        <v>0</v>
      </c>
      <c r="BG98" s="64">
        <f t="shared" si="102"/>
        <v>0</v>
      </c>
      <c r="BH98" s="64">
        <f t="shared" si="102"/>
        <v>0</v>
      </c>
      <c r="BI98" s="64">
        <f t="shared" si="102"/>
        <v>0</v>
      </c>
      <c r="BJ98" s="64">
        <f t="shared" si="102"/>
        <v>0</v>
      </c>
      <c r="BK98" s="64">
        <f t="shared" si="102"/>
        <v>0</v>
      </c>
      <c r="BL98" s="64">
        <f t="shared" si="102"/>
        <v>0</v>
      </c>
      <c r="BM98" s="64">
        <f t="shared" si="102"/>
        <v>0</v>
      </c>
      <c r="BN98" s="64">
        <f t="shared" si="102"/>
        <v>0</v>
      </c>
      <c r="BO98" s="64">
        <f t="shared" si="102"/>
        <v>0</v>
      </c>
      <c r="BP98" s="64">
        <f t="shared" si="102"/>
        <v>0</v>
      </c>
      <c r="BQ98" s="64">
        <f t="shared" si="102"/>
        <v>0</v>
      </c>
      <c r="BR98" s="64">
        <f t="shared" si="102"/>
        <v>0</v>
      </c>
      <c r="BS98" s="64">
        <f t="shared" si="102"/>
        <v>0</v>
      </c>
      <c r="BT98" s="64">
        <f t="shared" si="102"/>
        <v>0</v>
      </c>
      <c r="BU98" s="64">
        <f t="shared" si="102"/>
        <v>0</v>
      </c>
      <c r="BV98" s="64">
        <f t="shared" si="102"/>
        <v>0</v>
      </c>
      <c r="BW98" s="64">
        <f t="shared" si="102"/>
        <v>0</v>
      </c>
      <c r="BX98" s="64">
        <f t="shared" ref="BX98:CV98" si="103">SUM(BX99,BX104,BX109)</f>
        <v>0</v>
      </c>
      <c r="BY98" s="64">
        <f t="shared" si="103"/>
        <v>0</v>
      </c>
      <c r="BZ98" s="64">
        <f t="shared" si="103"/>
        <v>0</v>
      </c>
      <c r="CA98" s="64">
        <f t="shared" si="103"/>
        <v>0</v>
      </c>
      <c r="CB98" s="64">
        <f t="shared" si="103"/>
        <v>0</v>
      </c>
      <c r="CC98" s="64">
        <f t="shared" si="103"/>
        <v>0</v>
      </c>
      <c r="CD98" s="64">
        <f t="shared" si="103"/>
        <v>0</v>
      </c>
      <c r="CE98" s="64">
        <f t="shared" si="103"/>
        <v>0</v>
      </c>
      <c r="CF98" s="64">
        <f t="shared" si="103"/>
        <v>0</v>
      </c>
      <c r="CG98" s="65">
        <f>SUM(CG99,CG104,CG109)</f>
        <v>0</v>
      </c>
      <c r="CH98" s="64">
        <f t="shared" ref="CH98:CK98" si="104">SUM(CH99,CH104,CH109)</f>
        <v>0</v>
      </c>
      <c r="CI98" s="64">
        <f t="shared" si="104"/>
        <v>0</v>
      </c>
      <c r="CJ98" s="64">
        <f t="shared" si="104"/>
        <v>0</v>
      </c>
      <c r="CK98" s="64">
        <f t="shared" si="104"/>
        <v>0</v>
      </c>
      <c r="CL98" s="61"/>
      <c r="CM98" s="9"/>
      <c r="CN98" s="9"/>
      <c r="CO98" s="9"/>
      <c r="CP98"/>
      <c r="CQ98"/>
      <c r="CR98"/>
    </row>
    <row r="99" spans="1:96" s="62" customFormat="1" ht="15" x14ac:dyDescent="0.25">
      <c r="A99" s="55">
        <f t="shared" si="79"/>
        <v>99</v>
      </c>
      <c r="B99" s="71"/>
      <c r="C99" s="71"/>
      <c r="D99" s="71"/>
      <c r="E99" s="71"/>
      <c r="F99" s="94"/>
      <c r="G99" s="71" t="s">
        <v>41</v>
      </c>
      <c r="H99" s="95" t="str">
        <f>$H$47</f>
        <v xml:space="preserve">דרוג AA- ומעלה </v>
      </c>
      <c r="I99" s="95"/>
      <c r="J99" s="63">
        <f t="shared" si="80"/>
        <v>2123245.86</v>
      </c>
      <c r="K99" s="92">
        <f>SUM(K100:K103)</f>
        <v>0</v>
      </c>
      <c r="L99" s="92">
        <f t="shared" ref="L99:BW99" si="105">SUM(L100:L103)</f>
        <v>1430.56</v>
      </c>
      <c r="M99" s="92">
        <f t="shared" si="105"/>
        <v>106176.65000000001</v>
      </c>
      <c r="N99" s="92">
        <f t="shared" si="105"/>
        <v>0</v>
      </c>
      <c r="O99" s="92">
        <f t="shared" si="105"/>
        <v>7081.96</v>
      </c>
      <c r="P99" s="92">
        <f t="shared" si="105"/>
        <v>0</v>
      </c>
      <c r="Q99" s="92">
        <f t="shared" si="105"/>
        <v>298581.96999999997</v>
      </c>
      <c r="R99" s="92">
        <f t="shared" si="105"/>
        <v>0</v>
      </c>
      <c r="S99" s="92">
        <f t="shared" si="105"/>
        <v>38845.049999999996</v>
      </c>
      <c r="T99" s="92">
        <f t="shared" si="105"/>
        <v>0</v>
      </c>
      <c r="U99" s="92">
        <f t="shared" si="105"/>
        <v>303220.50999999995</v>
      </c>
      <c r="V99" s="92">
        <f t="shared" si="105"/>
        <v>0</v>
      </c>
      <c r="W99" s="92">
        <f t="shared" si="105"/>
        <v>375.31</v>
      </c>
      <c r="X99" s="92">
        <f t="shared" si="105"/>
        <v>54800.87</v>
      </c>
      <c r="Y99" s="92">
        <f t="shared" si="105"/>
        <v>14969.24</v>
      </c>
      <c r="Z99" s="92">
        <f t="shared" si="105"/>
        <v>0</v>
      </c>
      <c r="AA99" s="92">
        <f t="shared" si="105"/>
        <v>313514.81</v>
      </c>
      <c r="AB99" s="92">
        <f t="shared" si="105"/>
        <v>22318.129999999997</v>
      </c>
      <c r="AC99" s="92">
        <f t="shared" si="105"/>
        <v>24726.95</v>
      </c>
      <c r="AD99" s="92">
        <f t="shared" si="105"/>
        <v>538664.35</v>
      </c>
      <c r="AE99" s="92">
        <f t="shared" si="105"/>
        <v>11683.24</v>
      </c>
      <c r="AF99" s="92">
        <f t="shared" si="105"/>
        <v>11768.27</v>
      </c>
      <c r="AG99" s="92">
        <f t="shared" si="105"/>
        <v>10299.220000000001</v>
      </c>
      <c r="AH99" s="92">
        <f t="shared" si="105"/>
        <v>35570.51</v>
      </c>
      <c r="AI99" s="92">
        <f t="shared" si="105"/>
        <v>0</v>
      </c>
      <c r="AJ99" s="92">
        <f t="shared" si="105"/>
        <v>1173.55</v>
      </c>
      <c r="AK99" s="92">
        <f t="shared" si="105"/>
        <v>112211.76</v>
      </c>
      <c r="AL99" s="92">
        <f t="shared" si="105"/>
        <v>0</v>
      </c>
      <c r="AM99" s="92">
        <f t="shared" si="105"/>
        <v>195066.56000000003</v>
      </c>
      <c r="AN99" s="92">
        <f t="shared" si="105"/>
        <v>6073.8099999999995</v>
      </c>
      <c r="AO99" s="92">
        <f t="shared" si="105"/>
        <v>3651.91</v>
      </c>
      <c r="AP99" s="92">
        <f t="shared" si="105"/>
        <v>11040.67</v>
      </c>
      <c r="AQ99" s="92">
        <f t="shared" si="105"/>
        <v>0</v>
      </c>
      <c r="AR99" s="92">
        <f t="shared" si="105"/>
        <v>0</v>
      </c>
      <c r="AS99" s="92">
        <f t="shared" si="105"/>
        <v>0</v>
      </c>
      <c r="AT99" s="92">
        <f t="shared" si="105"/>
        <v>0</v>
      </c>
      <c r="AU99" s="92">
        <f t="shared" si="105"/>
        <v>0</v>
      </c>
      <c r="AV99" s="92">
        <f t="shared" si="105"/>
        <v>0</v>
      </c>
      <c r="AW99" s="92">
        <f t="shared" si="105"/>
        <v>0</v>
      </c>
      <c r="AX99" s="92">
        <f t="shared" si="105"/>
        <v>0</v>
      </c>
      <c r="AY99" s="92">
        <f t="shared" si="105"/>
        <v>0</v>
      </c>
      <c r="AZ99" s="92">
        <f t="shared" si="105"/>
        <v>0</v>
      </c>
      <c r="BA99" s="92">
        <f t="shared" si="105"/>
        <v>0</v>
      </c>
      <c r="BB99" s="92">
        <f t="shared" si="105"/>
        <v>0</v>
      </c>
      <c r="BC99" s="92">
        <f t="shared" si="105"/>
        <v>0</v>
      </c>
      <c r="BD99" s="92">
        <f t="shared" si="105"/>
        <v>0</v>
      </c>
      <c r="BE99" s="92">
        <f t="shared" si="105"/>
        <v>0</v>
      </c>
      <c r="BF99" s="92">
        <f t="shared" si="105"/>
        <v>0</v>
      </c>
      <c r="BG99" s="92">
        <f t="shared" si="105"/>
        <v>0</v>
      </c>
      <c r="BH99" s="92">
        <f t="shared" si="105"/>
        <v>0</v>
      </c>
      <c r="BI99" s="92">
        <f t="shared" si="105"/>
        <v>0</v>
      </c>
      <c r="BJ99" s="92">
        <f t="shared" si="105"/>
        <v>0</v>
      </c>
      <c r="BK99" s="92">
        <f t="shared" si="105"/>
        <v>0</v>
      </c>
      <c r="BL99" s="92">
        <f t="shared" si="105"/>
        <v>0</v>
      </c>
      <c r="BM99" s="92">
        <f t="shared" si="105"/>
        <v>0</v>
      </c>
      <c r="BN99" s="92">
        <f t="shared" si="105"/>
        <v>0</v>
      </c>
      <c r="BO99" s="92">
        <f t="shared" si="105"/>
        <v>0</v>
      </c>
      <c r="BP99" s="92">
        <f t="shared" si="105"/>
        <v>0</v>
      </c>
      <c r="BQ99" s="92">
        <f t="shared" si="105"/>
        <v>0</v>
      </c>
      <c r="BR99" s="92">
        <f t="shared" si="105"/>
        <v>0</v>
      </c>
      <c r="BS99" s="92">
        <f t="shared" si="105"/>
        <v>0</v>
      </c>
      <c r="BT99" s="92">
        <f t="shared" si="105"/>
        <v>0</v>
      </c>
      <c r="BU99" s="92">
        <f t="shared" si="105"/>
        <v>0</v>
      </c>
      <c r="BV99" s="92">
        <f t="shared" si="105"/>
        <v>0</v>
      </c>
      <c r="BW99" s="92">
        <f t="shared" si="105"/>
        <v>0</v>
      </c>
      <c r="BX99" s="92">
        <f t="shared" ref="BX99:CV99" si="106">SUM(BX100:BX103)</f>
        <v>0</v>
      </c>
      <c r="BY99" s="92">
        <f t="shared" si="106"/>
        <v>0</v>
      </c>
      <c r="BZ99" s="92">
        <f t="shared" si="106"/>
        <v>0</v>
      </c>
      <c r="CA99" s="92">
        <f t="shared" si="106"/>
        <v>0</v>
      </c>
      <c r="CB99" s="92">
        <f t="shared" si="106"/>
        <v>0</v>
      </c>
      <c r="CC99" s="92">
        <f t="shared" si="106"/>
        <v>0</v>
      </c>
      <c r="CD99" s="92">
        <f t="shared" si="106"/>
        <v>0</v>
      </c>
      <c r="CE99" s="92">
        <f t="shared" si="106"/>
        <v>0</v>
      </c>
      <c r="CF99" s="92">
        <f t="shared" si="106"/>
        <v>0</v>
      </c>
      <c r="CG99" s="93">
        <f>SUM(CG100:CG103)</f>
        <v>0</v>
      </c>
      <c r="CH99" s="80">
        <f t="shared" ref="CH99:CK99" si="107">SUM(CH100:CH103)</f>
        <v>0</v>
      </c>
      <c r="CI99" s="80">
        <f t="shared" si="107"/>
        <v>0</v>
      </c>
      <c r="CJ99" s="80">
        <f t="shared" si="107"/>
        <v>0</v>
      </c>
      <c r="CK99" s="80">
        <f t="shared" si="107"/>
        <v>0</v>
      </c>
      <c r="CL99" s="61"/>
      <c r="CM99" s="9"/>
      <c r="CN99" s="9"/>
      <c r="CO99" s="9"/>
      <c r="CP99"/>
      <c r="CQ99"/>
      <c r="CR99"/>
    </row>
    <row r="100" spans="1:96" ht="15" x14ac:dyDescent="0.25">
      <c r="A100" s="55">
        <f t="shared" si="79"/>
        <v>100</v>
      </c>
      <c r="B100" s="73"/>
      <c r="C100" s="73"/>
      <c r="D100" s="73"/>
      <c r="E100" s="73"/>
      <c r="F100" s="96"/>
      <c r="G100" s="96"/>
      <c r="H100" s="73" t="s">
        <v>60</v>
      </c>
      <c r="I100" s="73" t="s">
        <v>61</v>
      </c>
      <c r="J100" s="63">
        <f t="shared" si="80"/>
        <v>1729223.7800000003</v>
      </c>
      <c r="K100" s="74"/>
      <c r="L100" s="74">
        <v>1357.71</v>
      </c>
      <c r="M100" s="74">
        <v>99191.82</v>
      </c>
      <c r="N100" s="74"/>
      <c r="O100" s="74">
        <v>6463.43</v>
      </c>
      <c r="P100" s="74"/>
      <c r="Q100" s="74">
        <v>273367.64</v>
      </c>
      <c r="R100" s="74"/>
      <c r="S100" s="74">
        <v>36031.089999999997</v>
      </c>
      <c r="T100" s="74"/>
      <c r="U100" s="74">
        <v>285132.09999999998</v>
      </c>
      <c r="V100" s="74"/>
      <c r="W100" s="74">
        <v>366.02</v>
      </c>
      <c r="X100" s="74">
        <v>48195.73</v>
      </c>
      <c r="Y100" s="74">
        <v>11016.74</v>
      </c>
      <c r="Z100" s="74"/>
      <c r="AA100" s="74">
        <v>222407.58</v>
      </c>
      <c r="AB100" s="74">
        <v>17169.55</v>
      </c>
      <c r="AC100" s="74">
        <v>15482.58</v>
      </c>
      <c r="AD100" s="74">
        <v>421151.29</v>
      </c>
      <c r="AE100" s="74">
        <v>10617.33</v>
      </c>
      <c r="AF100" s="74">
        <v>10911.69</v>
      </c>
      <c r="AG100" s="74">
        <v>9628.09</v>
      </c>
      <c r="AH100" s="74">
        <v>28249.81</v>
      </c>
      <c r="AI100" s="74"/>
      <c r="AJ100" s="74">
        <v>388.9</v>
      </c>
      <c r="AK100" s="74">
        <v>85758.92</v>
      </c>
      <c r="AL100" s="74"/>
      <c r="AM100" s="74">
        <v>133563.07</v>
      </c>
      <c r="AN100" s="74">
        <v>3316.11</v>
      </c>
      <c r="AO100" s="74"/>
      <c r="AP100" s="74">
        <v>9456.58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6"/>
      <c r="CH100" s="77"/>
      <c r="CI100" s="77"/>
      <c r="CJ100" s="77"/>
      <c r="CK100" s="77"/>
      <c r="CL100" s="8"/>
    </row>
    <row r="101" spans="1:96" ht="15" x14ac:dyDescent="0.25">
      <c r="A101" s="55">
        <f t="shared" si="79"/>
        <v>101</v>
      </c>
      <c r="B101" s="73"/>
      <c r="C101" s="73"/>
      <c r="D101" s="73"/>
      <c r="E101" s="73"/>
      <c r="F101" s="96"/>
      <c r="G101" s="73"/>
      <c r="H101" s="73" t="s">
        <v>62</v>
      </c>
      <c r="I101" s="73" t="s">
        <v>63</v>
      </c>
      <c r="J101" s="63">
        <f t="shared" si="80"/>
        <v>350148.00999999995</v>
      </c>
      <c r="K101" s="74"/>
      <c r="L101" s="74">
        <v>67.12</v>
      </c>
      <c r="M101" s="74">
        <v>6214.62</v>
      </c>
      <c r="N101" s="74"/>
      <c r="O101" s="74">
        <v>225.13</v>
      </c>
      <c r="P101" s="74"/>
      <c r="Q101" s="74">
        <v>23299.41</v>
      </c>
      <c r="R101" s="74"/>
      <c r="S101" s="74"/>
      <c r="T101" s="74"/>
      <c r="U101" s="74">
        <v>9367.2999999999993</v>
      </c>
      <c r="V101" s="74"/>
      <c r="W101" s="74">
        <v>9.2899999999999991</v>
      </c>
      <c r="X101" s="74">
        <v>5586.67</v>
      </c>
      <c r="Y101" s="74">
        <v>1911.41</v>
      </c>
      <c r="Z101" s="74"/>
      <c r="AA101" s="74">
        <v>90880.46</v>
      </c>
      <c r="AB101" s="74">
        <v>4053.64</v>
      </c>
      <c r="AC101" s="74">
        <v>8628.24</v>
      </c>
      <c r="AD101" s="74">
        <v>98933.61</v>
      </c>
      <c r="AE101" s="74">
        <v>872.55</v>
      </c>
      <c r="AF101" s="74">
        <v>751.36</v>
      </c>
      <c r="AG101" s="74">
        <v>585.27</v>
      </c>
      <c r="AH101" s="74">
        <v>7188.58</v>
      </c>
      <c r="AI101" s="74"/>
      <c r="AJ101" s="74">
        <v>784.65</v>
      </c>
      <c r="AK101" s="74">
        <v>21552.84</v>
      </c>
      <c r="AL101" s="74"/>
      <c r="AM101" s="74">
        <v>61407.040000000001</v>
      </c>
      <c r="AN101" s="74">
        <v>2659.13</v>
      </c>
      <c r="AO101" s="74">
        <v>3651.91</v>
      </c>
      <c r="AP101" s="74">
        <v>1517.78</v>
      </c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6"/>
      <c r="CH101" s="77"/>
      <c r="CI101" s="77"/>
      <c r="CJ101" s="77"/>
      <c r="CK101" s="77"/>
      <c r="CL101" s="8"/>
    </row>
    <row r="102" spans="1:96" ht="15" x14ac:dyDescent="0.25">
      <c r="A102" s="55">
        <f t="shared" si="79"/>
        <v>102</v>
      </c>
      <c r="B102" s="73"/>
      <c r="C102" s="73"/>
      <c r="D102" s="73"/>
      <c r="E102" s="73"/>
      <c r="F102" s="96"/>
      <c r="G102" s="73"/>
      <c r="H102" s="73" t="s">
        <v>64</v>
      </c>
      <c r="I102" s="73" t="s">
        <v>65</v>
      </c>
      <c r="J102" s="63">
        <f t="shared" si="80"/>
        <v>43874.07</v>
      </c>
      <c r="K102" s="74"/>
      <c r="L102" s="74">
        <v>5.73</v>
      </c>
      <c r="M102" s="74">
        <v>770.21</v>
      </c>
      <c r="N102" s="74"/>
      <c r="O102" s="74">
        <v>393.4</v>
      </c>
      <c r="P102" s="74"/>
      <c r="Q102" s="74">
        <v>1914.92</v>
      </c>
      <c r="R102" s="74"/>
      <c r="S102" s="74">
        <v>2813.96</v>
      </c>
      <c r="T102" s="74"/>
      <c r="U102" s="74">
        <v>8721.11</v>
      </c>
      <c r="V102" s="74"/>
      <c r="W102" s="74"/>
      <c r="X102" s="74">
        <v>1018.47</v>
      </c>
      <c r="Y102" s="74">
        <v>2041.09</v>
      </c>
      <c r="Z102" s="74"/>
      <c r="AA102" s="74">
        <v>226.77</v>
      </c>
      <c r="AB102" s="74">
        <v>1094.94</v>
      </c>
      <c r="AC102" s="74">
        <v>616.13</v>
      </c>
      <c r="AD102" s="74">
        <v>18579.45</v>
      </c>
      <c r="AE102" s="74">
        <v>193.36</v>
      </c>
      <c r="AF102" s="74">
        <v>105.22</v>
      </c>
      <c r="AG102" s="74">
        <v>85.86</v>
      </c>
      <c r="AH102" s="74">
        <v>132.12</v>
      </c>
      <c r="AI102" s="74"/>
      <c r="AJ102" s="74"/>
      <c r="AK102" s="74">
        <v>4900</v>
      </c>
      <c r="AL102" s="74"/>
      <c r="AM102" s="74">
        <v>96.45</v>
      </c>
      <c r="AN102" s="74">
        <v>98.57</v>
      </c>
      <c r="AO102" s="74"/>
      <c r="AP102" s="74">
        <v>66.31</v>
      </c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6"/>
      <c r="CH102" s="77"/>
      <c r="CI102" s="77"/>
      <c r="CJ102" s="77"/>
      <c r="CK102" s="77"/>
      <c r="CL102" s="8"/>
    </row>
    <row r="103" spans="1:96" ht="15" x14ac:dyDescent="0.25">
      <c r="A103" s="55">
        <f t="shared" si="79"/>
        <v>103</v>
      </c>
      <c r="B103" s="73"/>
      <c r="C103" s="73"/>
      <c r="D103" s="73"/>
      <c r="E103" s="73"/>
      <c r="F103" s="96"/>
      <c r="G103" s="73"/>
      <c r="H103" s="73" t="s">
        <v>79</v>
      </c>
      <c r="I103" s="73" t="s">
        <v>6</v>
      </c>
      <c r="J103" s="63">
        <f t="shared" si="80"/>
        <v>0</v>
      </c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6"/>
      <c r="CH103" s="77"/>
      <c r="CI103" s="77"/>
      <c r="CJ103" s="77"/>
      <c r="CK103" s="77"/>
      <c r="CL103" s="8"/>
    </row>
    <row r="104" spans="1:96" s="62" customFormat="1" ht="15" x14ac:dyDescent="0.25">
      <c r="A104" s="55">
        <f t="shared" si="79"/>
        <v>104</v>
      </c>
      <c r="B104" s="71"/>
      <c r="C104" s="71"/>
      <c r="D104" s="71"/>
      <c r="E104" s="71"/>
      <c r="F104" s="94"/>
      <c r="G104" s="71" t="s">
        <v>54</v>
      </c>
      <c r="H104" s="71" t="str">
        <f>$H$51</f>
        <v xml:space="preserve">דרוג BBB- ועד A+ </v>
      </c>
      <c r="I104" s="71"/>
      <c r="J104" s="63">
        <f t="shared" si="80"/>
        <v>767599.66999999993</v>
      </c>
      <c r="K104" s="92">
        <f>SUM(K105:K108)</f>
        <v>0</v>
      </c>
      <c r="L104" s="92">
        <f t="shared" ref="L104:BW104" si="108">SUM(L105:L108)</f>
        <v>565.57000000000005</v>
      </c>
      <c r="M104" s="92">
        <f t="shared" si="108"/>
        <v>43119.280000000006</v>
      </c>
      <c r="N104" s="92">
        <f t="shared" si="108"/>
        <v>0</v>
      </c>
      <c r="O104" s="92">
        <f t="shared" si="108"/>
        <v>7133.1</v>
      </c>
      <c r="P104" s="92">
        <f t="shared" si="108"/>
        <v>0</v>
      </c>
      <c r="Q104" s="92">
        <f t="shared" si="108"/>
        <v>98955.5</v>
      </c>
      <c r="R104" s="92">
        <f t="shared" si="108"/>
        <v>0</v>
      </c>
      <c r="S104" s="92">
        <f t="shared" si="108"/>
        <v>1004.08</v>
      </c>
      <c r="T104" s="92">
        <f t="shared" si="108"/>
        <v>0</v>
      </c>
      <c r="U104" s="92">
        <f t="shared" si="108"/>
        <v>4542</v>
      </c>
      <c r="V104" s="92">
        <f t="shared" si="108"/>
        <v>0</v>
      </c>
      <c r="W104" s="92">
        <f t="shared" si="108"/>
        <v>0</v>
      </c>
      <c r="X104" s="92">
        <f t="shared" si="108"/>
        <v>11544.27</v>
      </c>
      <c r="Y104" s="92">
        <f t="shared" si="108"/>
        <v>3816.3300000000004</v>
      </c>
      <c r="Z104" s="92">
        <f t="shared" si="108"/>
        <v>1096.22</v>
      </c>
      <c r="AA104" s="92">
        <f t="shared" si="108"/>
        <v>91460.890000000014</v>
      </c>
      <c r="AB104" s="92">
        <f t="shared" si="108"/>
        <v>5820.63</v>
      </c>
      <c r="AC104" s="92">
        <f t="shared" si="108"/>
        <v>6840.88</v>
      </c>
      <c r="AD104" s="92">
        <f t="shared" si="108"/>
        <v>141293.41</v>
      </c>
      <c r="AE104" s="92">
        <f t="shared" si="108"/>
        <v>7909.0899999999992</v>
      </c>
      <c r="AF104" s="92">
        <f t="shared" si="108"/>
        <v>6188.26</v>
      </c>
      <c r="AG104" s="92">
        <f t="shared" si="108"/>
        <v>5014.16</v>
      </c>
      <c r="AH104" s="92">
        <f t="shared" si="108"/>
        <v>8379.15</v>
      </c>
      <c r="AI104" s="92">
        <f t="shared" si="108"/>
        <v>0</v>
      </c>
      <c r="AJ104" s="92">
        <f t="shared" si="108"/>
        <v>11338.02</v>
      </c>
      <c r="AK104" s="92">
        <f t="shared" si="108"/>
        <v>254981.09</v>
      </c>
      <c r="AL104" s="92">
        <f t="shared" si="108"/>
        <v>7436.0700000000006</v>
      </c>
      <c r="AM104" s="92">
        <f t="shared" si="108"/>
        <v>46734.97</v>
      </c>
      <c r="AN104" s="92">
        <f t="shared" si="108"/>
        <v>1271.8999999999999</v>
      </c>
      <c r="AO104" s="92">
        <f t="shared" si="108"/>
        <v>56.96</v>
      </c>
      <c r="AP104" s="92">
        <f t="shared" si="108"/>
        <v>1097.8399999999999</v>
      </c>
      <c r="AQ104" s="92">
        <f t="shared" si="108"/>
        <v>0</v>
      </c>
      <c r="AR104" s="92">
        <f t="shared" si="108"/>
        <v>0</v>
      </c>
      <c r="AS104" s="92">
        <f t="shared" si="108"/>
        <v>0</v>
      </c>
      <c r="AT104" s="92">
        <f t="shared" si="108"/>
        <v>0</v>
      </c>
      <c r="AU104" s="92">
        <f t="shared" si="108"/>
        <v>0</v>
      </c>
      <c r="AV104" s="92">
        <f t="shared" si="108"/>
        <v>0</v>
      </c>
      <c r="AW104" s="92">
        <f t="shared" si="108"/>
        <v>0</v>
      </c>
      <c r="AX104" s="92">
        <f t="shared" si="108"/>
        <v>0</v>
      </c>
      <c r="AY104" s="92">
        <f t="shared" si="108"/>
        <v>0</v>
      </c>
      <c r="AZ104" s="92">
        <f t="shared" si="108"/>
        <v>0</v>
      </c>
      <c r="BA104" s="92">
        <f t="shared" si="108"/>
        <v>0</v>
      </c>
      <c r="BB104" s="92">
        <f t="shared" si="108"/>
        <v>0</v>
      </c>
      <c r="BC104" s="92">
        <f t="shared" si="108"/>
        <v>0</v>
      </c>
      <c r="BD104" s="92">
        <f t="shared" si="108"/>
        <v>0</v>
      </c>
      <c r="BE104" s="92">
        <f t="shared" si="108"/>
        <v>0</v>
      </c>
      <c r="BF104" s="92">
        <f t="shared" si="108"/>
        <v>0</v>
      </c>
      <c r="BG104" s="92">
        <f t="shared" si="108"/>
        <v>0</v>
      </c>
      <c r="BH104" s="92">
        <f t="shared" si="108"/>
        <v>0</v>
      </c>
      <c r="BI104" s="92">
        <f t="shared" si="108"/>
        <v>0</v>
      </c>
      <c r="BJ104" s="92">
        <f t="shared" si="108"/>
        <v>0</v>
      </c>
      <c r="BK104" s="92">
        <f t="shared" si="108"/>
        <v>0</v>
      </c>
      <c r="BL104" s="92">
        <f t="shared" si="108"/>
        <v>0</v>
      </c>
      <c r="BM104" s="92">
        <f t="shared" si="108"/>
        <v>0</v>
      </c>
      <c r="BN104" s="92">
        <f t="shared" si="108"/>
        <v>0</v>
      </c>
      <c r="BO104" s="92">
        <f t="shared" si="108"/>
        <v>0</v>
      </c>
      <c r="BP104" s="92">
        <f t="shared" si="108"/>
        <v>0</v>
      </c>
      <c r="BQ104" s="92">
        <f t="shared" si="108"/>
        <v>0</v>
      </c>
      <c r="BR104" s="92">
        <f t="shared" si="108"/>
        <v>0</v>
      </c>
      <c r="BS104" s="92">
        <f t="shared" si="108"/>
        <v>0</v>
      </c>
      <c r="BT104" s="92">
        <f t="shared" si="108"/>
        <v>0</v>
      </c>
      <c r="BU104" s="92">
        <f t="shared" si="108"/>
        <v>0</v>
      </c>
      <c r="BV104" s="92">
        <f t="shared" si="108"/>
        <v>0</v>
      </c>
      <c r="BW104" s="92">
        <f t="shared" si="108"/>
        <v>0</v>
      </c>
      <c r="BX104" s="92">
        <f t="shared" ref="BX104:CV104" si="109">SUM(BX105:BX108)</f>
        <v>0</v>
      </c>
      <c r="BY104" s="92">
        <f t="shared" si="109"/>
        <v>0</v>
      </c>
      <c r="BZ104" s="92">
        <f t="shared" si="109"/>
        <v>0</v>
      </c>
      <c r="CA104" s="92">
        <f t="shared" si="109"/>
        <v>0</v>
      </c>
      <c r="CB104" s="92">
        <f t="shared" si="109"/>
        <v>0</v>
      </c>
      <c r="CC104" s="92">
        <f t="shared" si="109"/>
        <v>0</v>
      </c>
      <c r="CD104" s="92">
        <f t="shared" si="109"/>
        <v>0</v>
      </c>
      <c r="CE104" s="92">
        <f t="shared" si="109"/>
        <v>0</v>
      </c>
      <c r="CF104" s="92">
        <f t="shared" si="109"/>
        <v>0</v>
      </c>
      <c r="CG104" s="93">
        <f>SUM(CG105:CG108)</f>
        <v>0</v>
      </c>
      <c r="CH104" s="80">
        <f t="shared" ref="CH104:CK104" si="110">SUM(CH105:CH108)</f>
        <v>0</v>
      </c>
      <c r="CI104" s="80">
        <f t="shared" si="110"/>
        <v>0</v>
      </c>
      <c r="CJ104" s="80">
        <f t="shared" si="110"/>
        <v>0</v>
      </c>
      <c r="CK104" s="80">
        <f t="shared" si="110"/>
        <v>0</v>
      </c>
      <c r="CL104" s="61"/>
      <c r="CM104" s="9"/>
      <c r="CN104" s="9"/>
      <c r="CO104" s="9"/>
      <c r="CP104"/>
      <c r="CQ104"/>
      <c r="CR104"/>
    </row>
    <row r="105" spans="1:96" ht="15" x14ac:dyDescent="0.25">
      <c r="A105" s="55">
        <f t="shared" si="79"/>
        <v>105</v>
      </c>
      <c r="B105" s="73"/>
      <c r="C105" s="73"/>
      <c r="D105" s="73"/>
      <c r="E105" s="73"/>
      <c r="F105" s="96"/>
      <c r="G105" s="71"/>
      <c r="H105" s="73" t="s">
        <v>60</v>
      </c>
      <c r="I105" s="73" t="s">
        <v>80</v>
      </c>
      <c r="J105" s="63">
        <f t="shared" si="80"/>
        <v>337854.54000000004</v>
      </c>
      <c r="K105" s="74"/>
      <c r="L105" s="74">
        <v>380.98</v>
      </c>
      <c r="M105" s="74">
        <v>23779.74</v>
      </c>
      <c r="N105" s="74"/>
      <c r="O105" s="74">
        <v>3185.71</v>
      </c>
      <c r="P105" s="74"/>
      <c r="Q105" s="74">
        <v>57498.97</v>
      </c>
      <c r="R105" s="74"/>
      <c r="S105" s="74"/>
      <c r="T105" s="74"/>
      <c r="U105" s="74"/>
      <c r="V105" s="74"/>
      <c r="W105" s="74"/>
      <c r="X105" s="74">
        <v>7444.78</v>
      </c>
      <c r="Y105" s="74">
        <v>1198.07</v>
      </c>
      <c r="Z105" s="74"/>
      <c r="AA105" s="74">
        <v>41632.86</v>
      </c>
      <c r="AB105" s="74">
        <v>2003.65</v>
      </c>
      <c r="AC105" s="74">
        <v>2068.6999999999998</v>
      </c>
      <c r="AD105" s="74">
        <v>50525.62</v>
      </c>
      <c r="AE105" s="74">
        <v>5040.4399999999996</v>
      </c>
      <c r="AF105" s="74">
        <v>3757.33</v>
      </c>
      <c r="AG105" s="74">
        <v>3026.59</v>
      </c>
      <c r="AH105" s="74">
        <v>5187.62</v>
      </c>
      <c r="AI105" s="74"/>
      <c r="AJ105" s="74">
        <v>2736.3</v>
      </c>
      <c r="AK105" s="74">
        <v>110891.11</v>
      </c>
      <c r="AL105" s="74">
        <v>2122.09</v>
      </c>
      <c r="AM105" s="74">
        <v>14559.26</v>
      </c>
      <c r="AN105" s="74">
        <v>309.81</v>
      </c>
      <c r="AO105" s="74">
        <v>56.96</v>
      </c>
      <c r="AP105" s="74">
        <v>447.95</v>
      </c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6"/>
      <c r="CH105" s="77"/>
      <c r="CI105" s="77"/>
      <c r="CJ105" s="77"/>
      <c r="CK105" s="77"/>
      <c r="CL105" s="8"/>
    </row>
    <row r="106" spans="1:96" ht="15" x14ac:dyDescent="0.25">
      <c r="A106" s="55">
        <f t="shared" si="79"/>
        <v>106</v>
      </c>
      <c r="B106" s="73"/>
      <c r="C106" s="73"/>
      <c r="D106" s="73"/>
      <c r="E106" s="73"/>
      <c r="F106" s="96"/>
      <c r="G106" s="73"/>
      <c r="H106" s="73" t="s">
        <v>62</v>
      </c>
      <c r="I106" s="73" t="s">
        <v>63</v>
      </c>
      <c r="J106" s="63">
        <f t="shared" si="80"/>
        <v>405951.66000000003</v>
      </c>
      <c r="K106" s="74"/>
      <c r="L106" s="74">
        <v>171.97</v>
      </c>
      <c r="M106" s="74">
        <v>18484.86</v>
      </c>
      <c r="N106" s="74"/>
      <c r="O106" s="74">
        <v>1649.79</v>
      </c>
      <c r="P106" s="74"/>
      <c r="Q106" s="74">
        <v>40484.89</v>
      </c>
      <c r="R106" s="74"/>
      <c r="S106" s="74"/>
      <c r="T106" s="74"/>
      <c r="U106" s="74"/>
      <c r="V106" s="74"/>
      <c r="W106" s="74"/>
      <c r="X106" s="74">
        <v>2883.73</v>
      </c>
      <c r="Y106" s="74">
        <v>2440.69</v>
      </c>
      <c r="Z106" s="74">
        <v>1096.22</v>
      </c>
      <c r="AA106" s="74">
        <v>49689.18</v>
      </c>
      <c r="AB106" s="74">
        <v>3618.77</v>
      </c>
      <c r="AC106" s="74">
        <v>4612.96</v>
      </c>
      <c r="AD106" s="74">
        <v>85804.25</v>
      </c>
      <c r="AE106" s="74">
        <v>2253.4499999999998</v>
      </c>
      <c r="AF106" s="74">
        <v>2113.35</v>
      </c>
      <c r="AG106" s="74">
        <v>1753.28</v>
      </c>
      <c r="AH106" s="74">
        <v>2835.99</v>
      </c>
      <c r="AI106" s="74"/>
      <c r="AJ106" s="74">
        <v>8184.21</v>
      </c>
      <c r="AK106" s="74">
        <v>139915.81</v>
      </c>
      <c r="AL106" s="74">
        <v>4434.43</v>
      </c>
      <c r="AM106" s="74">
        <v>31935.66</v>
      </c>
      <c r="AN106" s="74">
        <v>938.28</v>
      </c>
      <c r="AO106" s="74"/>
      <c r="AP106" s="74">
        <v>649.89</v>
      </c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6"/>
      <c r="CH106" s="77"/>
      <c r="CI106" s="77"/>
      <c r="CJ106" s="77"/>
      <c r="CK106" s="77"/>
      <c r="CL106" s="8"/>
    </row>
    <row r="107" spans="1:96" ht="15" x14ac:dyDescent="0.25">
      <c r="A107" s="55">
        <f t="shared" si="79"/>
        <v>107</v>
      </c>
      <c r="B107" s="73"/>
      <c r="C107" s="73"/>
      <c r="D107" s="73"/>
      <c r="E107" s="73"/>
      <c r="F107" s="96"/>
      <c r="G107" s="73"/>
      <c r="H107" s="73" t="s">
        <v>64</v>
      </c>
      <c r="I107" s="73" t="s">
        <v>65</v>
      </c>
      <c r="J107" s="63">
        <f t="shared" si="80"/>
        <v>23793.469999999998</v>
      </c>
      <c r="K107" s="74"/>
      <c r="L107" s="74">
        <v>12.62</v>
      </c>
      <c r="M107" s="74">
        <v>854.68</v>
      </c>
      <c r="N107" s="74"/>
      <c r="O107" s="74">
        <v>2297.6</v>
      </c>
      <c r="P107" s="74"/>
      <c r="Q107" s="74">
        <v>971.64</v>
      </c>
      <c r="R107" s="74"/>
      <c r="S107" s="74">
        <v>1004.08</v>
      </c>
      <c r="T107" s="74"/>
      <c r="U107" s="74">
        <v>4542</v>
      </c>
      <c r="V107" s="74"/>
      <c r="W107" s="74"/>
      <c r="X107" s="74">
        <v>1215.76</v>
      </c>
      <c r="Y107" s="74">
        <v>177.57</v>
      </c>
      <c r="Z107" s="74"/>
      <c r="AA107" s="74">
        <v>138.85</v>
      </c>
      <c r="AB107" s="74">
        <v>198.21</v>
      </c>
      <c r="AC107" s="74">
        <v>159.22</v>
      </c>
      <c r="AD107" s="74">
        <v>4963.54</v>
      </c>
      <c r="AE107" s="74">
        <v>615.20000000000005</v>
      </c>
      <c r="AF107" s="74">
        <v>317.58</v>
      </c>
      <c r="AG107" s="74">
        <v>234.29</v>
      </c>
      <c r="AH107" s="74">
        <v>355.54</v>
      </c>
      <c r="AI107" s="74"/>
      <c r="AJ107" s="74">
        <v>417.51</v>
      </c>
      <c r="AK107" s="74">
        <v>4174.17</v>
      </c>
      <c r="AL107" s="74">
        <v>879.55</v>
      </c>
      <c r="AM107" s="74">
        <v>240.05</v>
      </c>
      <c r="AN107" s="74">
        <v>23.81</v>
      </c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6"/>
      <c r="CH107" s="77"/>
      <c r="CI107" s="77"/>
      <c r="CJ107" s="77"/>
      <c r="CK107" s="77"/>
      <c r="CL107" s="8"/>
    </row>
    <row r="108" spans="1:96" ht="15" x14ac:dyDescent="0.25">
      <c r="A108" s="55">
        <f t="shared" si="79"/>
        <v>108</v>
      </c>
      <c r="B108" s="73"/>
      <c r="C108" s="73"/>
      <c r="D108" s="73"/>
      <c r="E108" s="73"/>
      <c r="F108" s="96"/>
      <c r="G108" s="73"/>
      <c r="H108" s="73" t="s">
        <v>79</v>
      </c>
      <c r="I108" s="73" t="s">
        <v>6</v>
      </c>
      <c r="J108" s="63">
        <f t="shared" si="80"/>
        <v>0</v>
      </c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6"/>
      <c r="CH108" s="77"/>
      <c r="CI108" s="77"/>
      <c r="CJ108" s="77"/>
      <c r="CK108" s="77"/>
      <c r="CL108" s="8"/>
    </row>
    <row r="109" spans="1:96" ht="15" x14ac:dyDescent="0.25">
      <c r="A109" s="55">
        <f t="shared" si="79"/>
        <v>109</v>
      </c>
      <c r="B109" s="73"/>
      <c r="C109" s="73"/>
      <c r="D109" s="73"/>
      <c r="E109" s="73"/>
      <c r="F109" s="96"/>
      <c r="G109" s="71" t="s">
        <v>43</v>
      </c>
      <c r="H109" s="95" t="str">
        <f>$H$55</f>
        <v xml:space="preserve">דרוג נמוך מ- BBB- או לא מדורג </v>
      </c>
      <c r="I109" s="73"/>
      <c r="J109" s="63">
        <f t="shared" si="80"/>
        <v>224511.38</v>
      </c>
      <c r="K109" s="92">
        <f>SUM(K110:K113)</f>
        <v>0</v>
      </c>
      <c r="L109" s="92">
        <f t="shared" ref="L109:BW109" si="111">SUM(L110:L113)</f>
        <v>50.59</v>
      </c>
      <c r="M109" s="92">
        <f t="shared" si="111"/>
        <v>2462.5100000000002</v>
      </c>
      <c r="N109" s="92">
        <f t="shared" si="111"/>
        <v>0</v>
      </c>
      <c r="O109" s="92">
        <f t="shared" si="111"/>
        <v>716.56</v>
      </c>
      <c r="P109" s="92">
        <f t="shared" si="111"/>
        <v>0</v>
      </c>
      <c r="Q109" s="92">
        <f t="shared" si="111"/>
        <v>6030.83</v>
      </c>
      <c r="R109" s="92">
        <f t="shared" si="111"/>
        <v>0</v>
      </c>
      <c r="S109" s="92">
        <f t="shared" si="111"/>
        <v>0</v>
      </c>
      <c r="T109" s="92">
        <f t="shared" si="111"/>
        <v>0</v>
      </c>
      <c r="U109" s="92">
        <f t="shared" si="111"/>
        <v>0</v>
      </c>
      <c r="V109" s="92">
        <f t="shared" si="111"/>
        <v>0</v>
      </c>
      <c r="W109" s="92">
        <f t="shared" si="111"/>
        <v>0</v>
      </c>
      <c r="X109" s="92">
        <f t="shared" si="111"/>
        <v>0</v>
      </c>
      <c r="Y109" s="92">
        <f t="shared" si="111"/>
        <v>0</v>
      </c>
      <c r="Z109" s="92">
        <f t="shared" si="111"/>
        <v>0</v>
      </c>
      <c r="AA109" s="92">
        <f t="shared" si="111"/>
        <v>0</v>
      </c>
      <c r="AB109" s="92">
        <f t="shared" si="111"/>
        <v>2333.92</v>
      </c>
      <c r="AC109" s="92">
        <f t="shared" si="111"/>
        <v>2987.21</v>
      </c>
      <c r="AD109" s="92">
        <f t="shared" si="111"/>
        <v>66646.28</v>
      </c>
      <c r="AE109" s="92">
        <f t="shared" si="111"/>
        <v>314.91000000000003</v>
      </c>
      <c r="AF109" s="92">
        <f t="shared" si="111"/>
        <v>229.22</v>
      </c>
      <c r="AG109" s="92">
        <f t="shared" si="111"/>
        <v>188.95</v>
      </c>
      <c r="AH109" s="92">
        <f t="shared" si="111"/>
        <v>358.28</v>
      </c>
      <c r="AI109" s="92">
        <f t="shared" si="111"/>
        <v>0</v>
      </c>
      <c r="AJ109" s="92">
        <f t="shared" si="111"/>
        <v>8019.32</v>
      </c>
      <c r="AK109" s="92">
        <f t="shared" si="111"/>
        <v>112505.44</v>
      </c>
      <c r="AL109" s="92">
        <f t="shared" si="111"/>
        <v>15127.619999999999</v>
      </c>
      <c r="AM109" s="92">
        <f t="shared" si="111"/>
        <v>4842.29</v>
      </c>
      <c r="AN109" s="92">
        <f t="shared" si="111"/>
        <v>0</v>
      </c>
      <c r="AO109" s="92">
        <f t="shared" si="111"/>
        <v>1697.45</v>
      </c>
      <c r="AP109" s="92">
        <f t="shared" si="111"/>
        <v>0</v>
      </c>
      <c r="AQ109" s="92">
        <f t="shared" si="111"/>
        <v>0</v>
      </c>
      <c r="AR109" s="92">
        <f t="shared" si="111"/>
        <v>0</v>
      </c>
      <c r="AS109" s="92">
        <f t="shared" si="111"/>
        <v>0</v>
      </c>
      <c r="AT109" s="92">
        <f t="shared" si="111"/>
        <v>0</v>
      </c>
      <c r="AU109" s="92">
        <f t="shared" si="111"/>
        <v>0</v>
      </c>
      <c r="AV109" s="92">
        <f t="shared" si="111"/>
        <v>0</v>
      </c>
      <c r="AW109" s="92">
        <f t="shared" si="111"/>
        <v>0</v>
      </c>
      <c r="AX109" s="92">
        <f t="shared" si="111"/>
        <v>0</v>
      </c>
      <c r="AY109" s="92">
        <f t="shared" si="111"/>
        <v>0</v>
      </c>
      <c r="AZ109" s="92">
        <f t="shared" si="111"/>
        <v>0</v>
      </c>
      <c r="BA109" s="92">
        <f t="shared" si="111"/>
        <v>0</v>
      </c>
      <c r="BB109" s="92">
        <f t="shared" si="111"/>
        <v>0</v>
      </c>
      <c r="BC109" s="92">
        <f t="shared" si="111"/>
        <v>0</v>
      </c>
      <c r="BD109" s="92">
        <f t="shared" si="111"/>
        <v>0</v>
      </c>
      <c r="BE109" s="92">
        <f t="shared" si="111"/>
        <v>0</v>
      </c>
      <c r="BF109" s="92">
        <f t="shared" si="111"/>
        <v>0</v>
      </c>
      <c r="BG109" s="92">
        <f t="shared" si="111"/>
        <v>0</v>
      </c>
      <c r="BH109" s="92">
        <f t="shared" si="111"/>
        <v>0</v>
      </c>
      <c r="BI109" s="92">
        <f t="shared" si="111"/>
        <v>0</v>
      </c>
      <c r="BJ109" s="92">
        <f t="shared" si="111"/>
        <v>0</v>
      </c>
      <c r="BK109" s="92">
        <f t="shared" si="111"/>
        <v>0</v>
      </c>
      <c r="BL109" s="92">
        <f t="shared" si="111"/>
        <v>0</v>
      </c>
      <c r="BM109" s="92">
        <f t="shared" si="111"/>
        <v>0</v>
      </c>
      <c r="BN109" s="92">
        <f t="shared" si="111"/>
        <v>0</v>
      </c>
      <c r="BO109" s="92">
        <f t="shared" si="111"/>
        <v>0</v>
      </c>
      <c r="BP109" s="92">
        <f t="shared" si="111"/>
        <v>0</v>
      </c>
      <c r="BQ109" s="92">
        <f t="shared" si="111"/>
        <v>0</v>
      </c>
      <c r="BR109" s="92">
        <f t="shared" si="111"/>
        <v>0</v>
      </c>
      <c r="BS109" s="92">
        <f t="shared" si="111"/>
        <v>0</v>
      </c>
      <c r="BT109" s="92">
        <f t="shared" si="111"/>
        <v>0</v>
      </c>
      <c r="BU109" s="92">
        <f t="shared" si="111"/>
        <v>0</v>
      </c>
      <c r="BV109" s="92">
        <f t="shared" si="111"/>
        <v>0</v>
      </c>
      <c r="BW109" s="92">
        <f t="shared" si="111"/>
        <v>0</v>
      </c>
      <c r="BX109" s="92">
        <f t="shared" ref="BX109:CV109" si="112">SUM(BX110:BX113)</f>
        <v>0</v>
      </c>
      <c r="BY109" s="92">
        <f t="shared" si="112"/>
        <v>0</v>
      </c>
      <c r="BZ109" s="92">
        <f t="shared" si="112"/>
        <v>0</v>
      </c>
      <c r="CA109" s="92">
        <f t="shared" si="112"/>
        <v>0</v>
      </c>
      <c r="CB109" s="92">
        <f t="shared" si="112"/>
        <v>0</v>
      </c>
      <c r="CC109" s="92">
        <f t="shared" si="112"/>
        <v>0</v>
      </c>
      <c r="CD109" s="92">
        <f t="shared" si="112"/>
        <v>0</v>
      </c>
      <c r="CE109" s="92">
        <f t="shared" si="112"/>
        <v>0</v>
      </c>
      <c r="CF109" s="92">
        <f t="shared" si="112"/>
        <v>0</v>
      </c>
      <c r="CG109" s="93">
        <f>SUM(CG110:CG113)</f>
        <v>0</v>
      </c>
      <c r="CH109" s="80">
        <f t="shared" ref="CH109:CK109" si="113">SUM(CH110:CH113)</f>
        <v>0</v>
      </c>
      <c r="CI109" s="80">
        <f t="shared" si="113"/>
        <v>0</v>
      </c>
      <c r="CJ109" s="80">
        <f t="shared" si="113"/>
        <v>0</v>
      </c>
      <c r="CK109" s="80">
        <f t="shared" si="113"/>
        <v>0</v>
      </c>
      <c r="CL109" s="8"/>
    </row>
    <row r="110" spans="1:96" ht="15" x14ac:dyDescent="0.25">
      <c r="A110" s="55">
        <f t="shared" si="79"/>
        <v>110</v>
      </c>
      <c r="B110" s="73"/>
      <c r="C110" s="73"/>
      <c r="D110" s="73"/>
      <c r="E110" s="73"/>
      <c r="F110" s="96"/>
      <c r="G110" s="96"/>
      <c r="H110" s="73" t="s">
        <v>60</v>
      </c>
      <c r="I110" s="73" t="s">
        <v>61</v>
      </c>
      <c r="J110" s="63">
        <f t="shared" si="80"/>
        <v>55246.18</v>
      </c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>
        <v>735.62</v>
      </c>
      <c r="AC110" s="74">
        <v>943.66</v>
      </c>
      <c r="AD110" s="74">
        <v>27240.78</v>
      </c>
      <c r="AE110" s="74"/>
      <c r="AF110" s="74"/>
      <c r="AG110" s="74"/>
      <c r="AH110" s="74"/>
      <c r="AI110" s="74"/>
      <c r="AJ110" s="74">
        <v>1302.44</v>
      </c>
      <c r="AK110" s="74">
        <v>22182.53</v>
      </c>
      <c r="AL110" s="74">
        <v>1769.15</v>
      </c>
      <c r="AM110" s="74">
        <v>1072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6"/>
      <c r="CH110" s="77"/>
      <c r="CI110" s="77"/>
      <c r="CJ110" s="77"/>
      <c r="CK110" s="77"/>
      <c r="CL110" s="8"/>
    </row>
    <row r="111" spans="1:96" ht="15" x14ac:dyDescent="0.25">
      <c r="A111" s="55">
        <f t="shared" si="79"/>
        <v>111</v>
      </c>
      <c r="B111" s="73"/>
      <c r="C111" s="73"/>
      <c r="D111" s="73"/>
      <c r="E111" s="73"/>
      <c r="F111" s="96"/>
      <c r="G111" s="73"/>
      <c r="H111" s="73" t="s">
        <v>62</v>
      </c>
      <c r="I111" s="73" t="s">
        <v>63</v>
      </c>
      <c r="J111" s="63">
        <f t="shared" si="80"/>
        <v>163867.51</v>
      </c>
      <c r="K111" s="74"/>
      <c r="L111" s="74">
        <v>50.59</v>
      </c>
      <c r="M111" s="74">
        <v>2462.5100000000002</v>
      </c>
      <c r="N111" s="74"/>
      <c r="O111" s="74">
        <v>716.56</v>
      </c>
      <c r="P111" s="74"/>
      <c r="Q111" s="74">
        <v>6030.83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>
        <v>1598.3</v>
      </c>
      <c r="AC111" s="74">
        <v>2036.42</v>
      </c>
      <c r="AD111" s="74">
        <v>39290.199999999997</v>
      </c>
      <c r="AE111" s="74">
        <v>314.91000000000003</v>
      </c>
      <c r="AF111" s="74">
        <v>229.22</v>
      </c>
      <c r="AG111" s="74">
        <v>188.95</v>
      </c>
      <c r="AH111" s="74">
        <v>358.28</v>
      </c>
      <c r="AI111" s="74"/>
      <c r="AJ111" s="74">
        <v>6562.39</v>
      </c>
      <c r="AK111" s="74">
        <v>86526.46</v>
      </c>
      <c r="AL111" s="74">
        <v>12034.15</v>
      </c>
      <c r="AM111" s="74">
        <v>3770.29</v>
      </c>
      <c r="AN111" s="74"/>
      <c r="AO111" s="74">
        <v>1697.45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6"/>
      <c r="CH111" s="77"/>
      <c r="CI111" s="77"/>
      <c r="CJ111" s="77"/>
      <c r="CK111" s="77"/>
      <c r="CL111" s="8"/>
    </row>
    <row r="112" spans="1:96" ht="15" x14ac:dyDescent="0.25">
      <c r="A112" s="55">
        <f t="shared" si="79"/>
        <v>112</v>
      </c>
      <c r="B112" s="73"/>
      <c r="C112" s="73"/>
      <c r="D112" s="73"/>
      <c r="E112" s="73"/>
      <c r="F112" s="96"/>
      <c r="G112" s="73"/>
      <c r="H112" s="73" t="s">
        <v>64</v>
      </c>
      <c r="I112" s="73" t="s">
        <v>65</v>
      </c>
      <c r="J112" s="63">
        <f t="shared" si="80"/>
        <v>5397.69</v>
      </c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>
        <v>7.13</v>
      </c>
      <c r="AD112" s="74">
        <v>115.3</v>
      </c>
      <c r="AE112" s="74"/>
      <c r="AF112" s="74"/>
      <c r="AG112" s="74"/>
      <c r="AH112" s="74"/>
      <c r="AI112" s="74"/>
      <c r="AJ112" s="74">
        <v>154.49</v>
      </c>
      <c r="AK112" s="74">
        <v>3796.45</v>
      </c>
      <c r="AL112" s="74">
        <v>1324.32</v>
      </c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6"/>
      <c r="CH112" s="77"/>
      <c r="CI112" s="77"/>
      <c r="CJ112" s="77"/>
      <c r="CK112" s="77"/>
      <c r="CL112" s="8"/>
    </row>
    <row r="113" spans="1:90" ht="15" x14ac:dyDescent="0.25">
      <c r="A113" s="55">
        <f t="shared" si="79"/>
        <v>113</v>
      </c>
      <c r="B113" s="73"/>
      <c r="C113" s="73"/>
      <c r="D113" s="73"/>
      <c r="E113" s="73"/>
      <c r="F113" s="96"/>
      <c r="G113" s="73"/>
      <c r="H113" s="73" t="s">
        <v>79</v>
      </c>
      <c r="I113" s="73" t="s">
        <v>6</v>
      </c>
      <c r="J113" s="63">
        <f t="shared" si="80"/>
        <v>0</v>
      </c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6"/>
      <c r="CH113" s="77"/>
      <c r="CI113" s="77"/>
      <c r="CJ113" s="77"/>
      <c r="CK113" s="77"/>
      <c r="CL113" s="8"/>
    </row>
    <row r="114" spans="1:90" ht="15" x14ac:dyDescent="0.25">
      <c r="A114" s="55">
        <f t="shared" si="79"/>
        <v>114</v>
      </c>
      <c r="B114" s="73"/>
      <c r="C114" s="73"/>
      <c r="D114" s="73"/>
      <c r="E114" s="73"/>
      <c r="F114" s="94" t="s">
        <v>51</v>
      </c>
      <c r="G114" s="95" t="s">
        <v>52</v>
      </c>
      <c r="H114" s="73"/>
      <c r="I114" s="73"/>
      <c r="J114" s="63">
        <f t="shared" si="80"/>
        <v>229144.09999999998</v>
      </c>
      <c r="K114" s="64">
        <f>SUM(K115,K120,K125,K130)</f>
        <v>0</v>
      </c>
      <c r="L114" s="64">
        <f t="shared" ref="L114:BW114" si="114">SUM(L115,L120,L125,L130)</f>
        <v>445.64000000000004</v>
      </c>
      <c r="M114" s="64">
        <f t="shared" si="114"/>
        <v>15752.02</v>
      </c>
      <c r="N114" s="64">
        <f t="shared" si="114"/>
        <v>0</v>
      </c>
      <c r="O114" s="64">
        <f t="shared" si="114"/>
        <v>824.39</v>
      </c>
      <c r="P114" s="64">
        <f t="shared" si="114"/>
        <v>0</v>
      </c>
      <c r="Q114" s="64">
        <f t="shared" si="114"/>
        <v>30560.77</v>
      </c>
      <c r="R114" s="64">
        <f t="shared" si="114"/>
        <v>0</v>
      </c>
      <c r="S114" s="64">
        <f t="shared" si="114"/>
        <v>3767.2400000000002</v>
      </c>
      <c r="T114" s="64">
        <f t="shared" si="114"/>
        <v>0</v>
      </c>
      <c r="U114" s="64">
        <f t="shared" si="114"/>
        <v>21435.809999999998</v>
      </c>
      <c r="V114" s="64">
        <f t="shared" si="114"/>
        <v>0</v>
      </c>
      <c r="W114" s="64">
        <f t="shared" si="114"/>
        <v>0</v>
      </c>
      <c r="X114" s="64">
        <f t="shared" si="114"/>
        <v>1888.4699999999998</v>
      </c>
      <c r="Y114" s="64">
        <f t="shared" si="114"/>
        <v>96.7</v>
      </c>
      <c r="Z114" s="64">
        <f t="shared" si="114"/>
        <v>38.68</v>
      </c>
      <c r="AA114" s="64">
        <f t="shared" si="114"/>
        <v>1889.54</v>
      </c>
      <c r="AB114" s="64">
        <f t="shared" si="114"/>
        <v>4505.3899999999994</v>
      </c>
      <c r="AC114" s="64">
        <f t="shared" si="114"/>
        <v>1541.6200000000001</v>
      </c>
      <c r="AD114" s="64">
        <f t="shared" si="114"/>
        <v>68415.22</v>
      </c>
      <c r="AE114" s="64">
        <f t="shared" si="114"/>
        <v>2337.6</v>
      </c>
      <c r="AF114" s="64">
        <f t="shared" si="114"/>
        <v>1717.8400000000001</v>
      </c>
      <c r="AG114" s="64">
        <f t="shared" si="114"/>
        <v>1429.63</v>
      </c>
      <c r="AH114" s="64">
        <f t="shared" si="114"/>
        <v>2012.74</v>
      </c>
      <c r="AI114" s="64">
        <f t="shared" si="114"/>
        <v>0</v>
      </c>
      <c r="AJ114" s="64">
        <f t="shared" si="114"/>
        <v>5158.8799999999992</v>
      </c>
      <c r="AK114" s="64">
        <f t="shared" si="114"/>
        <v>60622.93</v>
      </c>
      <c r="AL114" s="64">
        <f t="shared" si="114"/>
        <v>1275.3399999999999</v>
      </c>
      <c r="AM114" s="64">
        <f t="shared" si="114"/>
        <v>3427.65</v>
      </c>
      <c r="AN114" s="64">
        <f t="shared" si="114"/>
        <v>0</v>
      </c>
      <c r="AO114" s="64">
        <f t="shared" si="114"/>
        <v>0</v>
      </c>
      <c r="AP114" s="64">
        <f t="shared" si="114"/>
        <v>0</v>
      </c>
      <c r="AQ114" s="64">
        <f t="shared" si="114"/>
        <v>0</v>
      </c>
      <c r="AR114" s="64">
        <f t="shared" si="114"/>
        <v>0</v>
      </c>
      <c r="AS114" s="64">
        <f t="shared" si="114"/>
        <v>0</v>
      </c>
      <c r="AT114" s="64">
        <f t="shared" si="114"/>
        <v>0</v>
      </c>
      <c r="AU114" s="64">
        <f t="shared" si="114"/>
        <v>0</v>
      </c>
      <c r="AV114" s="64">
        <f t="shared" si="114"/>
        <v>0</v>
      </c>
      <c r="AW114" s="64">
        <f t="shared" si="114"/>
        <v>0</v>
      </c>
      <c r="AX114" s="64">
        <f t="shared" si="114"/>
        <v>0</v>
      </c>
      <c r="AY114" s="64">
        <f t="shared" si="114"/>
        <v>0</v>
      </c>
      <c r="AZ114" s="64">
        <f t="shared" si="114"/>
        <v>0</v>
      </c>
      <c r="BA114" s="64">
        <f t="shared" si="114"/>
        <v>0</v>
      </c>
      <c r="BB114" s="64">
        <f t="shared" si="114"/>
        <v>0</v>
      </c>
      <c r="BC114" s="64">
        <f t="shared" si="114"/>
        <v>0</v>
      </c>
      <c r="BD114" s="64">
        <f t="shared" si="114"/>
        <v>0</v>
      </c>
      <c r="BE114" s="64">
        <f t="shared" si="114"/>
        <v>0</v>
      </c>
      <c r="BF114" s="64">
        <f t="shared" si="114"/>
        <v>0</v>
      </c>
      <c r="BG114" s="64">
        <f t="shared" si="114"/>
        <v>0</v>
      </c>
      <c r="BH114" s="64">
        <f t="shared" si="114"/>
        <v>0</v>
      </c>
      <c r="BI114" s="64">
        <f t="shared" si="114"/>
        <v>0</v>
      </c>
      <c r="BJ114" s="64">
        <f t="shared" si="114"/>
        <v>0</v>
      </c>
      <c r="BK114" s="64">
        <f t="shared" si="114"/>
        <v>0</v>
      </c>
      <c r="BL114" s="64">
        <f t="shared" si="114"/>
        <v>0</v>
      </c>
      <c r="BM114" s="64">
        <f t="shared" si="114"/>
        <v>0</v>
      </c>
      <c r="BN114" s="64">
        <f t="shared" si="114"/>
        <v>0</v>
      </c>
      <c r="BO114" s="64">
        <f t="shared" si="114"/>
        <v>0</v>
      </c>
      <c r="BP114" s="64">
        <f t="shared" si="114"/>
        <v>0</v>
      </c>
      <c r="BQ114" s="64">
        <f t="shared" si="114"/>
        <v>0</v>
      </c>
      <c r="BR114" s="64">
        <f t="shared" si="114"/>
        <v>0</v>
      </c>
      <c r="BS114" s="64">
        <f t="shared" si="114"/>
        <v>0</v>
      </c>
      <c r="BT114" s="64">
        <f t="shared" si="114"/>
        <v>0</v>
      </c>
      <c r="BU114" s="64">
        <f t="shared" si="114"/>
        <v>0</v>
      </c>
      <c r="BV114" s="64">
        <f t="shared" si="114"/>
        <v>0</v>
      </c>
      <c r="BW114" s="64">
        <f t="shared" si="114"/>
        <v>0</v>
      </c>
      <c r="BX114" s="64">
        <f t="shared" ref="BX114:CV114" si="115">SUM(BX115,BX120,BX125,BX130)</f>
        <v>0</v>
      </c>
      <c r="BY114" s="64">
        <f t="shared" si="115"/>
        <v>0</v>
      </c>
      <c r="BZ114" s="64">
        <f t="shared" si="115"/>
        <v>0</v>
      </c>
      <c r="CA114" s="64">
        <f t="shared" si="115"/>
        <v>0</v>
      </c>
      <c r="CB114" s="64">
        <f t="shared" si="115"/>
        <v>0</v>
      </c>
      <c r="CC114" s="64">
        <f t="shared" si="115"/>
        <v>0</v>
      </c>
      <c r="CD114" s="64">
        <f t="shared" si="115"/>
        <v>0</v>
      </c>
      <c r="CE114" s="64">
        <f t="shared" si="115"/>
        <v>0</v>
      </c>
      <c r="CF114" s="64">
        <f t="shared" si="115"/>
        <v>0</v>
      </c>
      <c r="CG114" s="65">
        <f>SUM(CG115,CG120,CG125,CG130)</f>
        <v>0</v>
      </c>
      <c r="CH114" s="64">
        <f t="shared" ref="CH114:CK114" si="116">SUM(CH115,CH120,CH125,CH130)</f>
        <v>0</v>
      </c>
      <c r="CI114" s="64">
        <f t="shared" si="116"/>
        <v>0</v>
      </c>
      <c r="CJ114" s="64">
        <f t="shared" si="116"/>
        <v>0</v>
      </c>
      <c r="CK114" s="64">
        <f t="shared" si="116"/>
        <v>0</v>
      </c>
      <c r="CL114" s="8"/>
    </row>
    <row r="115" spans="1:90" ht="15" x14ac:dyDescent="0.25">
      <c r="A115" s="55">
        <f t="shared" si="79"/>
        <v>115</v>
      </c>
      <c r="B115" s="73"/>
      <c r="C115" s="73"/>
      <c r="D115" s="73"/>
      <c r="E115" s="73"/>
      <c r="F115" s="96"/>
      <c r="G115" s="71" t="s">
        <v>41</v>
      </c>
      <c r="H115" s="95" t="str">
        <f>$H$47</f>
        <v xml:space="preserve">דרוג AA- ומעלה </v>
      </c>
      <c r="I115" s="95"/>
      <c r="J115" s="63">
        <f t="shared" si="80"/>
        <v>99204.60000000002</v>
      </c>
      <c r="K115" s="92">
        <f>SUM(K116:K119)</f>
        <v>0</v>
      </c>
      <c r="L115" s="92">
        <f t="shared" ref="L115:BW115" si="117">SUM(L116:L119)</f>
        <v>88.26</v>
      </c>
      <c r="M115" s="92">
        <f t="shared" si="117"/>
        <v>4626.88</v>
      </c>
      <c r="N115" s="92">
        <f t="shared" si="117"/>
        <v>0</v>
      </c>
      <c r="O115" s="92">
        <f t="shared" si="117"/>
        <v>0</v>
      </c>
      <c r="P115" s="92">
        <f t="shared" si="117"/>
        <v>0</v>
      </c>
      <c r="Q115" s="92">
        <f t="shared" si="117"/>
        <v>10235.23</v>
      </c>
      <c r="R115" s="92">
        <f t="shared" si="117"/>
        <v>0</v>
      </c>
      <c r="S115" s="92">
        <f t="shared" si="117"/>
        <v>2419.5700000000002</v>
      </c>
      <c r="T115" s="92">
        <f t="shared" si="117"/>
        <v>0</v>
      </c>
      <c r="U115" s="92">
        <f t="shared" si="117"/>
        <v>15210.81</v>
      </c>
      <c r="V115" s="92">
        <f t="shared" si="117"/>
        <v>0</v>
      </c>
      <c r="W115" s="92">
        <f t="shared" si="117"/>
        <v>0</v>
      </c>
      <c r="X115" s="92">
        <f t="shared" si="117"/>
        <v>668.37</v>
      </c>
      <c r="Y115" s="92">
        <f t="shared" si="117"/>
        <v>0</v>
      </c>
      <c r="Z115" s="92">
        <f t="shared" si="117"/>
        <v>0</v>
      </c>
      <c r="AA115" s="92">
        <f t="shared" si="117"/>
        <v>0</v>
      </c>
      <c r="AB115" s="92">
        <f t="shared" si="117"/>
        <v>2706.24</v>
      </c>
      <c r="AC115" s="92">
        <f t="shared" si="117"/>
        <v>498.4</v>
      </c>
      <c r="AD115" s="92">
        <f t="shared" si="117"/>
        <v>35891.94</v>
      </c>
      <c r="AE115" s="92">
        <f t="shared" si="117"/>
        <v>563.57000000000005</v>
      </c>
      <c r="AF115" s="92">
        <f t="shared" si="117"/>
        <v>469.79</v>
      </c>
      <c r="AG115" s="92">
        <f t="shared" si="117"/>
        <v>358.55</v>
      </c>
      <c r="AH115" s="92">
        <f t="shared" si="117"/>
        <v>677.57</v>
      </c>
      <c r="AI115" s="92">
        <f t="shared" si="117"/>
        <v>0</v>
      </c>
      <c r="AJ115" s="92">
        <f t="shared" si="117"/>
        <v>2016.72</v>
      </c>
      <c r="AK115" s="92">
        <f t="shared" si="117"/>
        <v>22772.7</v>
      </c>
      <c r="AL115" s="92">
        <f t="shared" si="117"/>
        <v>0</v>
      </c>
      <c r="AM115" s="92">
        <f t="shared" si="117"/>
        <v>0</v>
      </c>
      <c r="AN115" s="92">
        <f t="shared" si="117"/>
        <v>0</v>
      </c>
      <c r="AO115" s="92">
        <f t="shared" si="117"/>
        <v>0</v>
      </c>
      <c r="AP115" s="92">
        <f t="shared" si="117"/>
        <v>0</v>
      </c>
      <c r="AQ115" s="92">
        <f t="shared" si="117"/>
        <v>0</v>
      </c>
      <c r="AR115" s="92">
        <f t="shared" si="117"/>
        <v>0</v>
      </c>
      <c r="AS115" s="92">
        <f t="shared" si="117"/>
        <v>0</v>
      </c>
      <c r="AT115" s="92">
        <f t="shared" si="117"/>
        <v>0</v>
      </c>
      <c r="AU115" s="92">
        <f t="shared" si="117"/>
        <v>0</v>
      </c>
      <c r="AV115" s="92">
        <f t="shared" si="117"/>
        <v>0</v>
      </c>
      <c r="AW115" s="92">
        <f t="shared" si="117"/>
        <v>0</v>
      </c>
      <c r="AX115" s="92">
        <f t="shared" si="117"/>
        <v>0</v>
      </c>
      <c r="AY115" s="92">
        <f t="shared" si="117"/>
        <v>0</v>
      </c>
      <c r="AZ115" s="92">
        <f t="shared" si="117"/>
        <v>0</v>
      </c>
      <c r="BA115" s="92">
        <f t="shared" si="117"/>
        <v>0</v>
      </c>
      <c r="BB115" s="92">
        <f t="shared" si="117"/>
        <v>0</v>
      </c>
      <c r="BC115" s="92">
        <f t="shared" si="117"/>
        <v>0</v>
      </c>
      <c r="BD115" s="92">
        <f t="shared" si="117"/>
        <v>0</v>
      </c>
      <c r="BE115" s="92">
        <f t="shared" si="117"/>
        <v>0</v>
      </c>
      <c r="BF115" s="92">
        <f t="shared" si="117"/>
        <v>0</v>
      </c>
      <c r="BG115" s="92">
        <f t="shared" si="117"/>
        <v>0</v>
      </c>
      <c r="BH115" s="92">
        <f t="shared" si="117"/>
        <v>0</v>
      </c>
      <c r="BI115" s="92">
        <f t="shared" si="117"/>
        <v>0</v>
      </c>
      <c r="BJ115" s="92">
        <f t="shared" si="117"/>
        <v>0</v>
      </c>
      <c r="BK115" s="92">
        <f t="shared" si="117"/>
        <v>0</v>
      </c>
      <c r="BL115" s="92">
        <f t="shared" si="117"/>
        <v>0</v>
      </c>
      <c r="BM115" s="92">
        <f t="shared" si="117"/>
        <v>0</v>
      </c>
      <c r="BN115" s="92">
        <f t="shared" si="117"/>
        <v>0</v>
      </c>
      <c r="BO115" s="92">
        <f t="shared" si="117"/>
        <v>0</v>
      </c>
      <c r="BP115" s="92">
        <f t="shared" si="117"/>
        <v>0</v>
      </c>
      <c r="BQ115" s="92">
        <f t="shared" si="117"/>
        <v>0</v>
      </c>
      <c r="BR115" s="92">
        <f t="shared" si="117"/>
        <v>0</v>
      </c>
      <c r="BS115" s="92">
        <f t="shared" si="117"/>
        <v>0</v>
      </c>
      <c r="BT115" s="92">
        <f t="shared" si="117"/>
        <v>0</v>
      </c>
      <c r="BU115" s="92">
        <f t="shared" si="117"/>
        <v>0</v>
      </c>
      <c r="BV115" s="92">
        <f t="shared" si="117"/>
        <v>0</v>
      </c>
      <c r="BW115" s="92">
        <f t="shared" si="117"/>
        <v>0</v>
      </c>
      <c r="BX115" s="92">
        <f t="shared" ref="BX115:CV115" si="118">SUM(BX116:BX119)</f>
        <v>0</v>
      </c>
      <c r="BY115" s="92">
        <f t="shared" si="118"/>
        <v>0</v>
      </c>
      <c r="BZ115" s="92">
        <f t="shared" si="118"/>
        <v>0</v>
      </c>
      <c r="CA115" s="92">
        <f t="shared" si="118"/>
        <v>0</v>
      </c>
      <c r="CB115" s="92">
        <f t="shared" si="118"/>
        <v>0</v>
      </c>
      <c r="CC115" s="92">
        <f t="shared" si="118"/>
        <v>0</v>
      </c>
      <c r="CD115" s="92">
        <f t="shared" si="118"/>
        <v>0</v>
      </c>
      <c r="CE115" s="92">
        <f t="shared" si="118"/>
        <v>0</v>
      </c>
      <c r="CF115" s="92">
        <f t="shared" si="118"/>
        <v>0</v>
      </c>
      <c r="CG115" s="93">
        <f>SUM(CG116:CG119)</f>
        <v>0</v>
      </c>
      <c r="CH115" s="80">
        <f t="shared" ref="CH115:CK115" si="119">SUM(CH116:CH119)</f>
        <v>0</v>
      </c>
      <c r="CI115" s="80">
        <f t="shared" si="119"/>
        <v>0</v>
      </c>
      <c r="CJ115" s="80">
        <f t="shared" si="119"/>
        <v>0</v>
      </c>
      <c r="CK115" s="80">
        <f t="shared" si="119"/>
        <v>0</v>
      </c>
      <c r="CL115" s="8"/>
    </row>
    <row r="116" spans="1:90" ht="15" x14ac:dyDescent="0.25">
      <c r="A116" s="55">
        <f t="shared" si="79"/>
        <v>116</v>
      </c>
      <c r="B116" s="73"/>
      <c r="C116" s="73"/>
      <c r="D116" s="73"/>
      <c r="E116" s="73"/>
      <c r="F116" s="96"/>
      <c r="G116" s="96"/>
      <c r="H116" s="73" t="s">
        <v>60</v>
      </c>
      <c r="I116" s="73" t="s">
        <v>61</v>
      </c>
      <c r="J116" s="63">
        <f t="shared" si="80"/>
        <v>60560.19</v>
      </c>
      <c r="K116" s="74"/>
      <c r="L116" s="74">
        <v>88.26</v>
      </c>
      <c r="M116" s="74">
        <v>4626.88</v>
      </c>
      <c r="N116" s="74"/>
      <c r="O116" s="74"/>
      <c r="P116" s="74"/>
      <c r="Q116" s="74">
        <v>10235.23</v>
      </c>
      <c r="R116" s="74"/>
      <c r="S116" s="74"/>
      <c r="T116" s="74"/>
      <c r="U116" s="74"/>
      <c r="V116" s="74"/>
      <c r="W116" s="74"/>
      <c r="X116" s="74">
        <v>668.37</v>
      </c>
      <c r="Y116" s="74"/>
      <c r="Z116" s="74"/>
      <c r="AA116" s="74"/>
      <c r="AB116" s="74">
        <v>1802.53</v>
      </c>
      <c r="AC116" s="74">
        <v>157.21</v>
      </c>
      <c r="AD116" s="74">
        <v>22444.09</v>
      </c>
      <c r="AE116" s="74">
        <v>563.57000000000005</v>
      </c>
      <c r="AF116" s="74">
        <v>469.79</v>
      </c>
      <c r="AG116" s="74">
        <v>358.55</v>
      </c>
      <c r="AH116" s="74">
        <v>677.57</v>
      </c>
      <c r="AI116" s="74"/>
      <c r="AJ116" s="74">
        <v>1688.39</v>
      </c>
      <c r="AK116" s="74">
        <v>16779.75</v>
      </c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6"/>
      <c r="CH116" s="77"/>
      <c r="CI116" s="77"/>
      <c r="CJ116" s="77"/>
      <c r="CK116" s="77"/>
      <c r="CL116" s="8"/>
    </row>
    <row r="117" spans="1:90" ht="15" x14ac:dyDescent="0.25">
      <c r="A117" s="55">
        <f t="shared" si="79"/>
        <v>117</v>
      </c>
      <c r="B117" s="73"/>
      <c r="C117" s="73"/>
      <c r="D117" s="73"/>
      <c r="E117" s="73"/>
      <c r="F117" s="96"/>
      <c r="G117" s="73"/>
      <c r="H117" s="73" t="s">
        <v>62</v>
      </c>
      <c r="I117" s="73" t="s">
        <v>63</v>
      </c>
      <c r="J117" s="63">
        <f t="shared" si="80"/>
        <v>28631.420000000006</v>
      </c>
      <c r="K117" s="74"/>
      <c r="L117" s="74"/>
      <c r="M117" s="74"/>
      <c r="N117" s="74"/>
      <c r="O117" s="74"/>
      <c r="P117" s="74"/>
      <c r="Q117" s="74"/>
      <c r="R117" s="74"/>
      <c r="S117" s="74">
        <v>2419.5700000000002</v>
      </c>
      <c r="T117" s="74"/>
      <c r="U117" s="74">
        <v>15210.81</v>
      </c>
      <c r="V117" s="74"/>
      <c r="W117" s="74"/>
      <c r="X117" s="74"/>
      <c r="Y117" s="74"/>
      <c r="Z117" s="74"/>
      <c r="AA117" s="74"/>
      <c r="AB117" s="74">
        <v>353</v>
      </c>
      <c r="AC117" s="74">
        <v>57.49</v>
      </c>
      <c r="AD117" s="74">
        <v>4269.2700000000004</v>
      </c>
      <c r="AE117" s="74"/>
      <c r="AF117" s="74"/>
      <c r="AG117" s="74"/>
      <c r="AH117" s="74"/>
      <c r="AI117" s="74"/>
      <c r="AJ117" s="74">
        <v>328.33</v>
      </c>
      <c r="AK117" s="74">
        <v>5992.95</v>
      </c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6"/>
      <c r="CH117" s="77"/>
      <c r="CI117" s="77"/>
      <c r="CJ117" s="77"/>
      <c r="CK117" s="77"/>
      <c r="CL117" s="8"/>
    </row>
    <row r="118" spans="1:90" ht="15" x14ac:dyDescent="0.25">
      <c r="A118" s="55">
        <f t="shared" si="79"/>
        <v>118</v>
      </c>
      <c r="B118" s="73"/>
      <c r="C118" s="73"/>
      <c r="D118" s="73"/>
      <c r="E118" s="73"/>
      <c r="F118" s="96"/>
      <c r="G118" s="73"/>
      <c r="H118" s="73" t="s">
        <v>64</v>
      </c>
      <c r="I118" s="73" t="s">
        <v>65</v>
      </c>
      <c r="J118" s="63">
        <f t="shared" si="80"/>
        <v>0</v>
      </c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6"/>
      <c r="CH118" s="77"/>
      <c r="CI118" s="77"/>
      <c r="CJ118" s="77"/>
      <c r="CK118" s="77"/>
      <c r="CL118" s="8"/>
    </row>
    <row r="119" spans="1:90" ht="15" x14ac:dyDescent="0.25">
      <c r="A119" s="55">
        <f t="shared" si="79"/>
        <v>119</v>
      </c>
      <c r="B119" s="73"/>
      <c r="C119" s="73"/>
      <c r="D119" s="73"/>
      <c r="E119" s="73"/>
      <c r="F119" s="96"/>
      <c r="G119" s="73"/>
      <c r="H119" s="73" t="s">
        <v>79</v>
      </c>
      <c r="I119" s="73" t="s">
        <v>6</v>
      </c>
      <c r="J119" s="63">
        <f t="shared" si="80"/>
        <v>10012.99</v>
      </c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>
        <v>550.71</v>
      </c>
      <c r="AC119" s="74">
        <v>283.7</v>
      </c>
      <c r="AD119" s="74">
        <v>9178.58</v>
      </c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6"/>
      <c r="CH119" s="77"/>
      <c r="CI119" s="77"/>
      <c r="CJ119" s="77"/>
      <c r="CK119" s="77"/>
      <c r="CL119" s="8"/>
    </row>
    <row r="120" spans="1:90" ht="15" x14ac:dyDescent="0.25">
      <c r="A120" s="55">
        <f t="shared" si="79"/>
        <v>120</v>
      </c>
      <c r="B120" s="73"/>
      <c r="C120" s="73"/>
      <c r="D120" s="73"/>
      <c r="E120" s="73"/>
      <c r="F120" s="96"/>
      <c r="G120" s="71" t="s">
        <v>54</v>
      </c>
      <c r="H120" s="71" t="str">
        <f>$H$51</f>
        <v xml:space="preserve">דרוג BBB- ועד A+ </v>
      </c>
      <c r="I120" s="73"/>
      <c r="J120" s="63">
        <f t="shared" si="80"/>
        <v>73207.149999999994</v>
      </c>
      <c r="K120" s="92">
        <f>SUM(K121:K124)</f>
        <v>0</v>
      </c>
      <c r="L120" s="92">
        <f t="shared" ref="L120:BW120" si="120">SUM(L121:L124)</f>
        <v>147.33000000000001</v>
      </c>
      <c r="M120" s="92">
        <f t="shared" si="120"/>
        <v>4926.29</v>
      </c>
      <c r="N120" s="92">
        <f t="shared" si="120"/>
        <v>0</v>
      </c>
      <c r="O120" s="92">
        <f t="shared" si="120"/>
        <v>824.39</v>
      </c>
      <c r="P120" s="92">
        <f t="shared" si="120"/>
        <v>0</v>
      </c>
      <c r="Q120" s="92">
        <f t="shared" si="120"/>
        <v>5878.25</v>
      </c>
      <c r="R120" s="92">
        <f t="shared" si="120"/>
        <v>0</v>
      </c>
      <c r="S120" s="92">
        <f t="shared" si="120"/>
        <v>1347.67</v>
      </c>
      <c r="T120" s="92">
        <f t="shared" si="120"/>
        <v>0</v>
      </c>
      <c r="U120" s="92">
        <f t="shared" si="120"/>
        <v>6225</v>
      </c>
      <c r="V120" s="92">
        <f t="shared" si="120"/>
        <v>0</v>
      </c>
      <c r="W120" s="92">
        <f t="shared" si="120"/>
        <v>0</v>
      </c>
      <c r="X120" s="92">
        <f t="shared" si="120"/>
        <v>0</v>
      </c>
      <c r="Y120" s="92">
        <f t="shared" si="120"/>
        <v>96.7</v>
      </c>
      <c r="Z120" s="92">
        <f t="shared" si="120"/>
        <v>38.68</v>
      </c>
      <c r="AA120" s="92">
        <f t="shared" si="120"/>
        <v>1889.54</v>
      </c>
      <c r="AB120" s="92">
        <f t="shared" si="120"/>
        <v>1169.23</v>
      </c>
      <c r="AC120" s="92">
        <f t="shared" si="120"/>
        <v>668.65000000000009</v>
      </c>
      <c r="AD120" s="92">
        <f t="shared" si="120"/>
        <v>19582.990000000002</v>
      </c>
      <c r="AE120" s="92">
        <f t="shared" si="120"/>
        <v>890.01</v>
      </c>
      <c r="AF120" s="92">
        <f t="shared" si="120"/>
        <v>322.92</v>
      </c>
      <c r="AG120" s="92">
        <f t="shared" si="120"/>
        <v>258.57</v>
      </c>
      <c r="AH120" s="92">
        <f t="shared" si="120"/>
        <v>138.31</v>
      </c>
      <c r="AI120" s="92">
        <f t="shared" si="120"/>
        <v>0</v>
      </c>
      <c r="AJ120" s="92">
        <f t="shared" si="120"/>
        <v>2135.2199999999998</v>
      </c>
      <c r="AK120" s="92">
        <f t="shared" si="120"/>
        <v>25027.45</v>
      </c>
      <c r="AL120" s="92">
        <f t="shared" si="120"/>
        <v>0</v>
      </c>
      <c r="AM120" s="92">
        <f t="shared" si="120"/>
        <v>1639.95</v>
      </c>
      <c r="AN120" s="92">
        <f t="shared" si="120"/>
        <v>0</v>
      </c>
      <c r="AO120" s="92">
        <f t="shared" si="120"/>
        <v>0</v>
      </c>
      <c r="AP120" s="92">
        <f t="shared" si="120"/>
        <v>0</v>
      </c>
      <c r="AQ120" s="92">
        <f t="shared" si="120"/>
        <v>0</v>
      </c>
      <c r="AR120" s="92">
        <f t="shared" si="120"/>
        <v>0</v>
      </c>
      <c r="AS120" s="92">
        <f t="shared" si="120"/>
        <v>0</v>
      </c>
      <c r="AT120" s="92">
        <f t="shared" si="120"/>
        <v>0</v>
      </c>
      <c r="AU120" s="92">
        <f t="shared" si="120"/>
        <v>0</v>
      </c>
      <c r="AV120" s="92">
        <f t="shared" si="120"/>
        <v>0</v>
      </c>
      <c r="AW120" s="92">
        <f t="shared" si="120"/>
        <v>0</v>
      </c>
      <c r="AX120" s="92">
        <f t="shared" si="120"/>
        <v>0</v>
      </c>
      <c r="AY120" s="92">
        <f t="shared" si="120"/>
        <v>0</v>
      </c>
      <c r="AZ120" s="92">
        <f t="shared" si="120"/>
        <v>0</v>
      </c>
      <c r="BA120" s="92">
        <f t="shared" si="120"/>
        <v>0</v>
      </c>
      <c r="BB120" s="92">
        <f t="shared" si="120"/>
        <v>0</v>
      </c>
      <c r="BC120" s="92">
        <f t="shared" si="120"/>
        <v>0</v>
      </c>
      <c r="BD120" s="92">
        <f t="shared" si="120"/>
        <v>0</v>
      </c>
      <c r="BE120" s="92">
        <f t="shared" si="120"/>
        <v>0</v>
      </c>
      <c r="BF120" s="92">
        <f t="shared" si="120"/>
        <v>0</v>
      </c>
      <c r="BG120" s="92">
        <f t="shared" si="120"/>
        <v>0</v>
      </c>
      <c r="BH120" s="92">
        <f t="shared" si="120"/>
        <v>0</v>
      </c>
      <c r="BI120" s="92">
        <f t="shared" si="120"/>
        <v>0</v>
      </c>
      <c r="BJ120" s="92">
        <f t="shared" si="120"/>
        <v>0</v>
      </c>
      <c r="BK120" s="92">
        <f t="shared" si="120"/>
        <v>0</v>
      </c>
      <c r="BL120" s="92">
        <f t="shared" si="120"/>
        <v>0</v>
      </c>
      <c r="BM120" s="92">
        <f t="shared" si="120"/>
        <v>0</v>
      </c>
      <c r="BN120" s="92">
        <f t="shared" si="120"/>
        <v>0</v>
      </c>
      <c r="BO120" s="92">
        <f t="shared" si="120"/>
        <v>0</v>
      </c>
      <c r="BP120" s="92">
        <f t="shared" si="120"/>
        <v>0</v>
      </c>
      <c r="BQ120" s="92">
        <f t="shared" si="120"/>
        <v>0</v>
      </c>
      <c r="BR120" s="92">
        <f t="shared" si="120"/>
        <v>0</v>
      </c>
      <c r="BS120" s="92">
        <f t="shared" si="120"/>
        <v>0</v>
      </c>
      <c r="BT120" s="92">
        <f t="shared" si="120"/>
        <v>0</v>
      </c>
      <c r="BU120" s="92">
        <f t="shared" si="120"/>
        <v>0</v>
      </c>
      <c r="BV120" s="92">
        <f t="shared" si="120"/>
        <v>0</v>
      </c>
      <c r="BW120" s="92">
        <f t="shared" si="120"/>
        <v>0</v>
      </c>
      <c r="BX120" s="92">
        <f t="shared" ref="BX120:CV120" si="121">SUM(BX121:BX124)</f>
        <v>0</v>
      </c>
      <c r="BY120" s="92">
        <f t="shared" si="121"/>
        <v>0</v>
      </c>
      <c r="BZ120" s="92">
        <f t="shared" si="121"/>
        <v>0</v>
      </c>
      <c r="CA120" s="92">
        <f t="shared" si="121"/>
        <v>0</v>
      </c>
      <c r="CB120" s="92">
        <f t="shared" si="121"/>
        <v>0</v>
      </c>
      <c r="CC120" s="92">
        <f t="shared" si="121"/>
        <v>0</v>
      </c>
      <c r="CD120" s="92">
        <f t="shared" si="121"/>
        <v>0</v>
      </c>
      <c r="CE120" s="92">
        <f t="shared" si="121"/>
        <v>0</v>
      </c>
      <c r="CF120" s="92">
        <f t="shared" si="121"/>
        <v>0</v>
      </c>
      <c r="CG120" s="93">
        <f>SUM(CG121:CG124)</f>
        <v>0</v>
      </c>
      <c r="CH120" s="80">
        <f t="shared" ref="CH120:CK120" si="122">SUM(CH121:CH124)</f>
        <v>0</v>
      </c>
      <c r="CI120" s="80">
        <f t="shared" si="122"/>
        <v>0</v>
      </c>
      <c r="CJ120" s="80">
        <f t="shared" si="122"/>
        <v>0</v>
      </c>
      <c r="CK120" s="80">
        <f t="shared" si="122"/>
        <v>0</v>
      </c>
      <c r="CL120" s="8"/>
    </row>
    <row r="121" spans="1:90" ht="15" x14ac:dyDescent="0.25">
      <c r="A121" s="55">
        <f t="shared" si="79"/>
        <v>121</v>
      </c>
      <c r="B121" s="73"/>
      <c r="C121" s="73"/>
      <c r="D121" s="73"/>
      <c r="E121" s="73"/>
      <c r="F121" s="96"/>
      <c r="G121" s="96"/>
      <c r="H121" s="73" t="s">
        <v>60</v>
      </c>
      <c r="I121" s="73" t="s">
        <v>61</v>
      </c>
      <c r="J121" s="63">
        <f t="shared" si="80"/>
        <v>26996.910000000003</v>
      </c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>
        <v>159.03</v>
      </c>
      <c r="AC121" s="74">
        <v>40.29</v>
      </c>
      <c r="AD121" s="74">
        <v>2981.28</v>
      </c>
      <c r="AE121" s="74"/>
      <c r="AF121" s="74"/>
      <c r="AG121" s="74"/>
      <c r="AH121" s="74"/>
      <c r="AI121" s="74"/>
      <c r="AJ121" s="74">
        <v>1736.8</v>
      </c>
      <c r="AK121" s="74">
        <v>20439.560000000001</v>
      </c>
      <c r="AL121" s="74"/>
      <c r="AM121" s="74">
        <v>1639.95</v>
      </c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6"/>
      <c r="CH121" s="77"/>
      <c r="CI121" s="77"/>
      <c r="CJ121" s="77"/>
      <c r="CK121" s="77"/>
      <c r="CL121" s="8"/>
    </row>
    <row r="122" spans="1:90" ht="15" x14ac:dyDescent="0.25">
      <c r="A122" s="55">
        <f t="shared" si="79"/>
        <v>122</v>
      </c>
      <c r="B122" s="73"/>
      <c r="C122" s="73"/>
      <c r="D122" s="73"/>
      <c r="E122" s="73"/>
      <c r="F122" s="96"/>
      <c r="G122" s="73"/>
      <c r="H122" s="73" t="s">
        <v>62</v>
      </c>
      <c r="I122" s="73" t="s">
        <v>63</v>
      </c>
      <c r="J122" s="63">
        <f t="shared" si="80"/>
        <v>39497.599999999999</v>
      </c>
      <c r="K122" s="74"/>
      <c r="L122" s="74">
        <v>147.33000000000001</v>
      </c>
      <c r="M122" s="74">
        <v>4926.29</v>
      </c>
      <c r="N122" s="74"/>
      <c r="O122" s="74">
        <v>824.39</v>
      </c>
      <c r="P122" s="74"/>
      <c r="Q122" s="74">
        <v>5878.25</v>
      </c>
      <c r="R122" s="74"/>
      <c r="S122" s="74">
        <v>1347.67</v>
      </c>
      <c r="T122" s="74"/>
      <c r="U122" s="74">
        <v>6225</v>
      </c>
      <c r="V122" s="74"/>
      <c r="W122" s="74"/>
      <c r="X122" s="74"/>
      <c r="Y122" s="74">
        <v>96.7</v>
      </c>
      <c r="Z122" s="74">
        <v>38.68</v>
      </c>
      <c r="AA122" s="74">
        <v>1889.54</v>
      </c>
      <c r="AB122" s="74">
        <v>674.57</v>
      </c>
      <c r="AC122" s="74">
        <v>292.73</v>
      </c>
      <c r="AD122" s="74">
        <v>10560.33</v>
      </c>
      <c r="AE122" s="74">
        <v>890.01</v>
      </c>
      <c r="AF122" s="74">
        <v>322.92</v>
      </c>
      <c r="AG122" s="74">
        <v>258.57</v>
      </c>
      <c r="AH122" s="74">
        <v>138.31</v>
      </c>
      <c r="AI122" s="74"/>
      <c r="AJ122" s="74">
        <v>398.42</v>
      </c>
      <c r="AK122" s="74">
        <v>4587.8900000000003</v>
      </c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6"/>
      <c r="CH122" s="77"/>
      <c r="CI122" s="77"/>
      <c r="CJ122" s="77"/>
      <c r="CK122" s="77"/>
      <c r="CL122" s="8"/>
    </row>
    <row r="123" spans="1:90" ht="15" x14ac:dyDescent="0.25">
      <c r="A123" s="55">
        <f t="shared" si="79"/>
        <v>123</v>
      </c>
      <c r="B123" s="73"/>
      <c r="C123" s="73"/>
      <c r="D123" s="73"/>
      <c r="E123" s="73"/>
      <c r="F123" s="96"/>
      <c r="G123" s="73"/>
      <c r="H123" s="73" t="s">
        <v>64</v>
      </c>
      <c r="I123" s="73" t="s">
        <v>65</v>
      </c>
      <c r="J123" s="63">
        <f t="shared" si="80"/>
        <v>0</v>
      </c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6"/>
      <c r="CH123" s="77"/>
      <c r="CI123" s="77"/>
      <c r="CJ123" s="77"/>
      <c r="CK123" s="77"/>
      <c r="CL123" s="8"/>
    </row>
    <row r="124" spans="1:90" ht="15" x14ac:dyDescent="0.25">
      <c r="A124" s="55">
        <f t="shared" si="79"/>
        <v>124</v>
      </c>
      <c r="B124" s="73"/>
      <c r="C124" s="73"/>
      <c r="D124" s="73"/>
      <c r="E124" s="73"/>
      <c r="F124" s="96"/>
      <c r="G124" s="73"/>
      <c r="H124" s="73" t="s">
        <v>79</v>
      </c>
      <c r="I124" s="73" t="s">
        <v>6</v>
      </c>
      <c r="J124" s="63">
        <f t="shared" si="80"/>
        <v>6712.64</v>
      </c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>
        <v>335.63</v>
      </c>
      <c r="AC124" s="74">
        <v>335.63</v>
      </c>
      <c r="AD124" s="74">
        <v>6041.38</v>
      </c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6"/>
      <c r="CH124" s="77"/>
      <c r="CI124" s="77"/>
      <c r="CJ124" s="77"/>
      <c r="CK124" s="77"/>
      <c r="CL124" s="8"/>
    </row>
    <row r="125" spans="1:90" ht="15" x14ac:dyDescent="0.25">
      <c r="A125" s="55">
        <f t="shared" si="79"/>
        <v>125</v>
      </c>
      <c r="B125" s="73"/>
      <c r="C125" s="73"/>
      <c r="D125" s="73"/>
      <c r="E125" s="73"/>
      <c r="F125" s="96"/>
      <c r="G125" s="71" t="s">
        <v>43</v>
      </c>
      <c r="H125" s="71" t="str">
        <f>$H$68</f>
        <v xml:space="preserve">בדרוג נמוך מ- BBB- או לא מדורג עם בטוחה מספקת </v>
      </c>
      <c r="I125" s="73"/>
      <c r="J125" s="63">
        <f t="shared" si="80"/>
        <v>0</v>
      </c>
      <c r="K125" s="92">
        <f>SUM(K126:K129)</f>
        <v>0</v>
      </c>
      <c r="L125" s="92">
        <f t="shared" ref="L125:BW125" si="123">SUM(L126:L129)</f>
        <v>0</v>
      </c>
      <c r="M125" s="92">
        <f t="shared" si="123"/>
        <v>0</v>
      </c>
      <c r="N125" s="92">
        <f t="shared" si="123"/>
        <v>0</v>
      </c>
      <c r="O125" s="92">
        <f t="shared" si="123"/>
        <v>0</v>
      </c>
      <c r="P125" s="92">
        <f t="shared" si="123"/>
        <v>0</v>
      </c>
      <c r="Q125" s="92">
        <f t="shared" si="123"/>
        <v>0</v>
      </c>
      <c r="R125" s="92">
        <f t="shared" si="123"/>
        <v>0</v>
      </c>
      <c r="S125" s="92">
        <f t="shared" si="123"/>
        <v>0</v>
      </c>
      <c r="T125" s="92">
        <f t="shared" si="123"/>
        <v>0</v>
      </c>
      <c r="U125" s="92">
        <f t="shared" si="123"/>
        <v>0</v>
      </c>
      <c r="V125" s="92">
        <f t="shared" si="123"/>
        <v>0</v>
      </c>
      <c r="W125" s="92">
        <f t="shared" si="123"/>
        <v>0</v>
      </c>
      <c r="X125" s="92">
        <f t="shared" si="123"/>
        <v>0</v>
      </c>
      <c r="Y125" s="92">
        <f t="shared" si="123"/>
        <v>0</v>
      </c>
      <c r="Z125" s="92">
        <f t="shared" si="123"/>
        <v>0</v>
      </c>
      <c r="AA125" s="92">
        <f t="shared" si="123"/>
        <v>0</v>
      </c>
      <c r="AB125" s="92">
        <f t="shared" si="123"/>
        <v>0</v>
      </c>
      <c r="AC125" s="92">
        <f t="shared" si="123"/>
        <v>0</v>
      </c>
      <c r="AD125" s="92">
        <f t="shared" si="123"/>
        <v>0</v>
      </c>
      <c r="AE125" s="92">
        <f t="shared" si="123"/>
        <v>0</v>
      </c>
      <c r="AF125" s="92">
        <f t="shared" si="123"/>
        <v>0</v>
      </c>
      <c r="AG125" s="92">
        <f t="shared" si="123"/>
        <v>0</v>
      </c>
      <c r="AH125" s="92">
        <f t="shared" si="123"/>
        <v>0</v>
      </c>
      <c r="AI125" s="92">
        <f t="shared" si="123"/>
        <v>0</v>
      </c>
      <c r="AJ125" s="92">
        <f t="shared" si="123"/>
        <v>0</v>
      </c>
      <c r="AK125" s="92">
        <f t="shared" si="123"/>
        <v>0</v>
      </c>
      <c r="AL125" s="92">
        <f t="shared" si="123"/>
        <v>0</v>
      </c>
      <c r="AM125" s="92">
        <f t="shared" si="123"/>
        <v>0</v>
      </c>
      <c r="AN125" s="92">
        <f t="shared" si="123"/>
        <v>0</v>
      </c>
      <c r="AO125" s="92">
        <f t="shared" si="123"/>
        <v>0</v>
      </c>
      <c r="AP125" s="92">
        <f t="shared" si="123"/>
        <v>0</v>
      </c>
      <c r="AQ125" s="92">
        <f t="shared" si="123"/>
        <v>0</v>
      </c>
      <c r="AR125" s="92">
        <f t="shared" si="123"/>
        <v>0</v>
      </c>
      <c r="AS125" s="92">
        <f t="shared" si="123"/>
        <v>0</v>
      </c>
      <c r="AT125" s="92">
        <f t="shared" si="123"/>
        <v>0</v>
      </c>
      <c r="AU125" s="92">
        <f t="shared" si="123"/>
        <v>0</v>
      </c>
      <c r="AV125" s="92">
        <f t="shared" si="123"/>
        <v>0</v>
      </c>
      <c r="AW125" s="92">
        <f t="shared" si="123"/>
        <v>0</v>
      </c>
      <c r="AX125" s="92">
        <f t="shared" si="123"/>
        <v>0</v>
      </c>
      <c r="AY125" s="92">
        <f t="shared" si="123"/>
        <v>0</v>
      </c>
      <c r="AZ125" s="92">
        <f t="shared" si="123"/>
        <v>0</v>
      </c>
      <c r="BA125" s="92">
        <f t="shared" si="123"/>
        <v>0</v>
      </c>
      <c r="BB125" s="92">
        <f t="shared" si="123"/>
        <v>0</v>
      </c>
      <c r="BC125" s="92">
        <f t="shared" si="123"/>
        <v>0</v>
      </c>
      <c r="BD125" s="92">
        <f t="shared" si="123"/>
        <v>0</v>
      </c>
      <c r="BE125" s="92">
        <f t="shared" si="123"/>
        <v>0</v>
      </c>
      <c r="BF125" s="92">
        <f t="shared" si="123"/>
        <v>0</v>
      </c>
      <c r="BG125" s="92">
        <f t="shared" si="123"/>
        <v>0</v>
      </c>
      <c r="BH125" s="92">
        <f t="shared" si="123"/>
        <v>0</v>
      </c>
      <c r="BI125" s="92">
        <f t="shared" si="123"/>
        <v>0</v>
      </c>
      <c r="BJ125" s="92">
        <f t="shared" si="123"/>
        <v>0</v>
      </c>
      <c r="BK125" s="92">
        <f t="shared" si="123"/>
        <v>0</v>
      </c>
      <c r="BL125" s="92">
        <f t="shared" si="123"/>
        <v>0</v>
      </c>
      <c r="BM125" s="92">
        <f t="shared" si="123"/>
        <v>0</v>
      </c>
      <c r="BN125" s="92">
        <f t="shared" si="123"/>
        <v>0</v>
      </c>
      <c r="BO125" s="92">
        <f t="shared" si="123"/>
        <v>0</v>
      </c>
      <c r="BP125" s="92">
        <f t="shared" si="123"/>
        <v>0</v>
      </c>
      <c r="BQ125" s="92">
        <f t="shared" si="123"/>
        <v>0</v>
      </c>
      <c r="BR125" s="92">
        <f t="shared" si="123"/>
        <v>0</v>
      </c>
      <c r="BS125" s="92">
        <f t="shared" si="123"/>
        <v>0</v>
      </c>
      <c r="BT125" s="92">
        <f t="shared" si="123"/>
        <v>0</v>
      </c>
      <c r="BU125" s="92">
        <f t="shared" si="123"/>
        <v>0</v>
      </c>
      <c r="BV125" s="92">
        <f t="shared" si="123"/>
        <v>0</v>
      </c>
      <c r="BW125" s="92">
        <f t="shared" si="123"/>
        <v>0</v>
      </c>
      <c r="BX125" s="92">
        <f t="shared" ref="BX125:CV125" si="124">SUM(BX126:BX129)</f>
        <v>0</v>
      </c>
      <c r="BY125" s="92">
        <f t="shared" si="124"/>
        <v>0</v>
      </c>
      <c r="BZ125" s="92">
        <f t="shared" si="124"/>
        <v>0</v>
      </c>
      <c r="CA125" s="92">
        <f t="shared" si="124"/>
        <v>0</v>
      </c>
      <c r="CB125" s="92">
        <f t="shared" si="124"/>
        <v>0</v>
      </c>
      <c r="CC125" s="92">
        <f t="shared" si="124"/>
        <v>0</v>
      </c>
      <c r="CD125" s="92">
        <f t="shared" si="124"/>
        <v>0</v>
      </c>
      <c r="CE125" s="92">
        <f t="shared" si="124"/>
        <v>0</v>
      </c>
      <c r="CF125" s="92">
        <f t="shared" si="124"/>
        <v>0</v>
      </c>
      <c r="CG125" s="93">
        <f>SUM(CG126:CG129)</f>
        <v>0</v>
      </c>
      <c r="CH125" s="80">
        <f t="shared" ref="CH125:CK125" si="125">SUM(CH126:CH129)</f>
        <v>0</v>
      </c>
      <c r="CI125" s="80">
        <f t="shared" si="125"/>
        <v>0</v>
      </c>
      <c r="CJ125" s="80">
        <f t="shared" si="125"/>
        <v>0</v>
      </c>
      <c r="CK125" s="80">
        <f t="shared" si="125"/>
        <v>0</v>
      </c>
      <c r="CL125" s="8"/>
    </row>
    <row r="126" spans="1:90" ht="15" x14ac:dyDescent="0.25">
      <c r="A126" s="55">
        <f t="shared" si="79"/>
        <v>126</v>
      </c>
      <c r="B126" s="73"/>
      <c r="C126" s="73"/>
      <c r="D126" s="73"/>
      <c r="E126" s="73"/>
      <c r="F126" s="96"/>
      <c r="G126" s="96"/>
      <c r="H126" s="73" t="s">
        <v>60</v>
      </c>
      <c r="I126" s="73" t="s">
        <v>61</v>
      </c>
      <c r="J126" s="63">
        <f t="shared" si="80"/>
        <v>0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6"/>
      <c r="CH126" s="77"/>
      <c r="CI126" s="77"/>
      <c r="CJ126" s="77"/>
      <c r="CK126" s="77"/>
      <c r="CL126" s="8"/>
    </row>
    <row r="127" spans="1:90" ht="15" x14ac:dyDescent="0.25">
      <c r="A127" s="55">
        <f t="shared" si="79"/>
        <v>127</v>
      </c>
      <c r="B127" s="73"/>
      <c r="C127" s="73"/>
      <c r="D127" s="73"/>
      <c r="E127" s="73"/>
      <c r="F127" s="96"/>
      <c r="G127" s="73"/>
      <c r="H127" s="73" t="s">
        <v>62</v>
      </c>
      <c r="I127" s="73" t="s">
        <v>63</v>
      </c>
      <c r="J127" s="63">
        <f t="shared" si="80"/>
        <v>0</v>
      </c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6"/>
      <c r="CH127" s="77"/>
      <c r="CI127" s="77"/>
      <c r="CJ127" s="77"/>
      <c r="CK127" s="77"/>
      <c r="CL127" s="8"/>
    </row>
    <row r="128" spans="1:90" ht="15" x14ac:dyDescent="0.25">
      <c r="A128" s="55">
        <f t="shared" si="79"/>
        <v>128</v>
      </c>
      <c r="B128" s="73"/>
      <c r="C128" s="73"/>
      <c r="D128" s="73"/>
      <c r="E128" s="73"/>
      <c r="F128" s="96"/>
      <c r="G128" s="73"/>
      <c r="H128" s="73" t="s">
        <v>64</v>
      </c>
      <c r="I128" s="73" t="s">
        <v>65</v>
      </c>
      <c r="J128" s="63">
        <f t="shared" si="80"/>
        <v>0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6"/>
      <c r="CH128" s="77"/>
      <c r="CI128" s="77"/>
      <c r="CJ128" s="77"/>
      <c r="CK128" s="77"/>
      <c r="CL128" s="8"/>
    </row>
    <row r="129" spans="1:96" ht="15" x14ac:dyDescent="0.25">
      <c r="A129" s="55">
        <f t="shared" si="79"/>
        <v>129</v>
      </c>
      <c r="B129" s="73"/>
      <c r="C129" s="73"/>
      <c r="D129" s="73"/>
      <c r="E129" s="73"/>
      <c r="F129" s="96"/>
      <c r="G129" s="73"/>
      <c r="H129" s="73" t="s">
        <v>79</v>
      </c>
      <c r="I129" s="73" t="s">
        <v>6</v>
      </c>
      <c r="J129" s="63">
        <f t="shared" si="80"/>
        <v>0</v>
      </c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6"/>
      <c r="CH129" s="77"/>
      <c r="CI129" s="77"/>
      <c r="CJ129" s="77"/>
      <c r="CK129" s="77"/>
      <c r="CL129" s="8"/>
    </row>
    <row r="130" spans="1:96" ht="15" x14ac:dyDescent="0.25">
      <c r="A130" s="55">
        <f t="shared" si="79"/>
        <v>130</v>
      </c>
      <c r="B130" s="73"/>
      <c r="C130" s="73"/>
      <c r="D130" s="73"/>
      <c r="E130" s="73"/>
      <c r="F130" s="96"/>
      <c r="G130" s="71" t="s">
        <v>45</v>
      </c>
      <c r="H130" s="95" t="str">
        <f>$H$55</f>
        <v xml:space="preserve">דרוג נמוך מ- BBB- או לא מדורג </v>
      </c>
      <c r="I130" s="73"/>
      <c r="J130" s="63">
        <f t="shared" si="80"/>
        <v>56732.349999999991</v>
      </c>
      <c r="K130" s="92">
        <f>SUM(K131:K134)</f>
        <v>0</v>
      </c>
      <c r="L130" s="92">
        <f t="shared" ref="L130:BW130" si="126">SUM(L131:L134)</f>
        <v>210.05</v>
      </c>
      <c r="M130" s="92">
        <f t="shared" si="126"/>
        <v>6198.85</v>
      </c>
      <c r="N130" s="92">
        <f t="shared" si="126"/>
        <v>0</v>
      </c>
      <c r="O130" s="92">
        <f t="shared" si="126"/>
        <v>0</v>
      </c>
      <c r="P130" s="92">
        <f t="shared" si="126"/>
        <v>0</v>
      </c>
      <c r="Q130" s="92">
        <f t="shared" si="126"/>
        <v>14447.29</v>
      </c>
      <c r="R130" s="92">
        <f t="shared" si="126"/>
        <v>0</v>
      </c>
      <c r="S130" s="92">
        <f t="shared" si="126"/>
        <v>0</v>
      </c>
      <c r="T130" s="92">
        <f t="shared" si="126"/>
        <v>0</v>
      </c>
      <c r="U130" s="92">
        <f t="shared" si="126"/>
        <v>0</v>
      </c>
      <c r="V130" s="92">
        <f t="shared" si="126"/>
        <v>0</v>
      </c>
      <c r="W130" s="92">
        <f t="shared" si="126"/>
        <v>0</v>
      </c>
      <c r="X130" s="92">
        <f t="shared" si="126"/>
        <v>1220.0999999999999</v>
      </c>
      <c r="Y130" s="92">
        <f t="shared" si="126"/>
        <v>0</v>
      </c>
      <c r="Z130" s="92">
        <f t="shared" si="126"/>
        <v>0</v>
      </c>
      <c r="AA130" s="92">
        <f t="shared" si="126"/>
        <v>0</v>
      </c>
      <c r="AB130" s="92">
        <f t="shared" si="126"/>
        <v>629.91999999999996</v>
      </c>
      <c r="AC130" s="92">
        <f t="shared" si="126"/>
        <v>374.57</v>
      </c>
      <c r="AD130" s="92">
        <f t="shared" si="126"/>
        <v>12940.29</v>
      </c>
      <c r="AE130" s="92">
        <f t="shared" si="126"/>
        <v>884.02</v>
      </c>
      <c r="AF130" s="92">
        <f t="shared" si="126"/>
        <v>925.13</v>
      </c>
      <c r="AG130" s="92">
        <f t="shared" si="126"/>
        <v>812.51</v>
      </c>
      <c r="AH130" s="92">
        <f t="shared" si="126"/>
        <v>1196.8599999999999</v>
      </c>
      <c r="AI130" s="92">
        <f t="shared" si="126"/>
        <v>0</v>
      </c>
      <c r="AJ130" s="92">
        <f t="shared" si="126"/>
        <v>1006.94</v>
      </c>
      <c r="AK130" s="92">
        <f t="shared" si="126"/>
        <v>12822.78</v>
      </c>
      <c r="AL130" s="92">
        <f t="shared" si="126"/>
        <v>1275.3399999999999</v>
      </c>
      <c r="AM130" s="92">
        <f t="shared" si="126"/>
        <v>1787.7</v>
      </c>
      <c r="AN130" s="92">
        <f t="shared" si="126"/>
        <v>0</v>
      </c>
      <c r="AO130" s="92">
        <f t="shared" si="126"/>
        <v>0</v>
      </c>
      <c r="AP130" s="92">
        <f t="shared" si="126"/>
        <v>0</v>
      </c>
      <c r="AQ130" s="92">
        <f t="shared" si="126"/>
        <v>0</v>
      </c>
      <c r="AR130" s="92">
        <f t="shared" si="126"/>
        <v>0</v>
      </c>
      <c r="AS130" s="92">
        <f t="shared" si="126"/>
        <v>0</v>
      </c>
      <c r="AT130" s="92">
        <f t="shared" si="126"/>
        <v>0</v>
      </c>
      <c r="AU130" s="92">
        <f t="shared" si="126"/>
        <v>0</v>
      </c>
      <c r="AV130" s="92">
        <f t="shared" si="126"/>
        <v>0</v>
      </c>
      <c r="AW130" s="92">
        <f t="shared" si="126"/>
        <v>0</v>
      </c>
      <c r="AX130" s="92">
        <f t="shared" si="126"/>
        <v>0</v>
      </c>
      <c r="AY130" s="92">
        <f t="shared" si="126"/>
        <v>0</v>
      </c>
      <c r="AZ130" s="92">
        <f t="shared" si="126"/>
        <v>0</v>
      </c>
      <c r="BA130" s="92">
        <f t="shared" si="126"/>
        <v>0</v>
      </c>
      <c r="BB130" s="92">
        <f t="shared" si="126"/>
        <v>0</v>
      </c>
      <c r="BC130" s="92">
        <f t="shared" si="126"/>
        <v>0</v>
      </c>
      <c r="BD130" s="92">
        <f t="shared" si="126"/>
        <v>0</v>
      </c>
      <c r="BE130" s="92">
        <f t="shared" si="126"/>
        <v>0</v>
      </c>
      <c r="BF130" s="92">
        <f t="shared" si="126"/>
        <v>0</v>
      </c>
      <c r="BG130" s="92">
        <f t="shared" si="126"/>
        <v>0</v>
      </c>
      <c r="BH130" s="92">
        <f t="shared" si="126"/>
        <v>0</v>
      </c>
      <c r="BI130" s="92">
        <f t="shared" si="126"/>
        <v>0</v>
      </c>
      <c r="BJ130" s="92">
        <f t="shared" si="126"/>
        <v>0</v>
      </c>
      <c r="BK130" s="92">
        <f t="shared" si="126"/>
        <v>0</v>
      </c>
      <c r="BL130" s="92">
        <f t="shared" si="126"/>
        <v>0</v>
      </c>
      <c r="BM130" s="92">
        <f t="shared" si="126"/>
        <v>0</v>
      </c>
      <c r="BN130" s="92">
        <f t="shared" si="126"/>
        <v>0</v>
      </c>
      <c r="BO130" s="92">
        <f t="shared" si="126"/>
        <v>0</v>
      </c>
      <c r="BP130" s="92">
        <f t="shared" si="126"/>
        <v>0</v>
      </c>
      <c r="BQ130" s="92">
        <f t="shared" si="126"/>
        <v>0</v>
      </c>
      <c r="BR130" s="92">
        <f t="shared" si="126"/>
        <v>0</v>
      </c>
      <c r="BS130" s="92">
        <f t="shared" si="126"/>
        <v>0</v>
      </c>
      <c r="BT130" s="92">
        <f t="shared" si="126"/>
        <v>0</v>
      </c>
      <c r="BU130" s="92">
        <f t="shared" si="126"/>
        <v>0</v>
      </c>
      <c r="BV130" s="92">
        <f t="shared" si="126"/>
        <v>0</v>
      </c>
      <c r="BW130" s="92">
        <f t="shared" si="126"/>
        <v>0</v>
      </c>
      <c r="BX130" s="92">
        <f t="shared" ref="BX130:CV130" si="127">SUM(BX131:BX134)</f>
        <v>0</v>
      </c>
      <c r="BY130" s="92">
        <f t="shared" si="127"/>
        <v>0</v>
      </c>
      <c r="BZ130" s="92">
        <f t="shared" si="127"/>
        <v>0</v>
      </c>
      <c r="CA130" s="92">
        <f t="shared" si="127"/>
        <v>0</v>
      </c>
      <c r="CB130" s="92">
        <f t="shared" si="127"/>
        <v>0</v>
      </c>
      <c r="CC130" s="92">
        <f t="shared" si="127"/>
        <v>0</v>
      </c>
      <c r="CD130" s="92">
        <f t="shared" si="127"/>
        <v>0</v>
      </c>
      <c r="CE130" s="92">
        <f t="shared" si="127"/>
        <v>0</v>
      </c>
      <c r="CF130" s="92">
        <f t="shared" si="127"/>
        <v>0</v>
      </c>
      <c r="CG130" s="93">
        <f>SUM(CG131:CG134)</f>
        <v>0</v>
      </c>
      <c r="CH130" s="80">
        <f t="shared" ref="CH130:CK130" si="128">SUM(CH131:CH134)</f>
        <v>0</v>
      </c>
      <c r="CI130" s="80">
        <f t="shared" si="128"/>
        <v>0</v>
      </c>
      <c r="CJ130" s="80">
        <f t="shared" si="128"/>
        <v>0</v>
      </c>
      <c r="CK130" s="80">
        <f t="shared" si="128"/>
        <v>0</v>
      </c>
      <c r="CL130" s="8"/>
    </row>
    <row r="131" spans="1:96" ht="15" x14ac:dyDescent="0.25">
      <c r="A131" s="55">
        <f t="shared" si="79"/>
        <v>131</v>
      </c>
      <c r="B131" s="73"/>
      <c r="C131" s="73"/>
      <c r="D131" s="73"/>
      <c r="E131" s="73"/>
      <c r="F131" s="96"/>
      <c r="G131" s="96"/>
      <c r="H131" s="73" t="s">
        <v>60</v>
      </c>
      <c r="I131" s="73" t="s">
        <v>61</v>
      </c>
      <c r="J131" s="63">
        <f t="shared" si="80"/>
        <v>29938.590000000004</v>
      </c>
      <c r="K131" s="74"/>
      <c r="L131" s="74">
        <v>210.05</v>
      </c>
      <c r="M131" s="74">
        <v>6198.85</v>
      </c>
      <c r="N131" s="74"/>
      <c r="O131" s="74"/>
      <c r="P131" s="74"/>
      <c r="Q131" s="74">
        <v>14447.29</v>
      </c>
      <c r="R131" s="74"/>
      <c r="S131" s="74"/>
      <c r="T131" s="74"/>
      <c r="U131" s="74"/>
      <c r="V131" s="74"/>
      <c r="W131" s="74"/>
      <c r="X131" s="74">
        <v>1220.0999999999999</v>
      </c>
      <c r="Y131" s="74"/>
      <c r="Z131" s="74"/>
      <c r="AA131" s="74"/>
      <c r="AB131" s="74">
        <v>112.63</v>
      </c>
      <c r="AC131" s="74">
        <v>42.9</v>
      </c>
      <c r="AD131" s="74">
        <v>2100.5500000000002</v>
      </c>
      <c r="AE131" s="74">
        <v>884.02</v>
      </c>
      <c r="AF131" s="74">
        <v>925.13</v>
      </c>
      <c r="AG131" s="74">
        <v>812.51</v>
      </c>
      <c r="AH131" s="74">
        <v>1196.8599999999999</v>
      </c>
      <c r="AI131" s="74"/>
      <c r="AJ131" s="74"/>
      <c r="AK131" s="74"/>
      <c r="AL131" s="74"/>
      <c r="AM131" s="74">
        <v>1787.7</v>
      </c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6"/>
      <c r="CH131" s="77"/>
      <c r="CI131" s="77"/>
      <c r="CJ131" s="77"/>
      <c r="CK131" s="77"/>
      <c r="CL131" s="8"/>
    </row>
    <row r="132" spans="1:96" ht="15" x14ac:dyDescent="0.25">
      <c r="A132" s="55">
        <f t="shared" si="79"/>
        <v>132</v>
      </c>
      <c r="B132" s="73"/>
      <c r="C132" s="73"/>
      <c r="D132" s="73"/>
      <c r="E132" s="73"/>
      <c r="F132" s="96"/>
      <c r="G132" s="73"/>
      <c r="H132" s="73" t="s">
        <v>62</v>
      </c>
      <c r="I132" s="73" t="s">
        <v>63</v>
      </c>
      <c r="J132" s="63">
        <f t="shared" si="80"/>
        <v>26793.760000000002</v>
      </c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>
        <v>517.29</v>
      </c>
      <c r="AC132" s="74">
        <v>331.67</v>
      </c>
      <c r="AD132" s="74">
        <v>10839.74</v>
      </c>
      <c r="AE132" s="74"/>
      <c r="AF132" s="74"/>
      <c r="AG132" s="74"/>
      <c r="AH132" s="74"/>
      <c r="AI132" s="74"/>
      <c r="AJ132" s="74">
        <v>1006.94</v>
      </c>
      <c r="AK132" s="74">
        <v>12822.78</v>
      </c>
      <c r="AL132" s="74">
        <v>1275.3399999999999</v>
      </c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6"/>
      <c r="CH132" s="77"/>
      <c r="CI132" s="77"/>
      <c r="CJ132" s="77"/>
      <c r="CK132" s="77"/>
      <c r="CL132" s="8"/>
    </row>
    <row r="133" spans="1:96" ht="15" x14ac:dyDescent="0.25">
      <c r="A133" s="55">
        <f t="shared" si="79"/>
        <v>133</v>
      </c>
      <c r="B133" s="73"/>
      <c r="C133" s="73"/>
      <c r="D133" s="73"/>
      <c r="E133" s="73"/>
      <c r="F133" s="96"/>
      <c r="G133" s="73"/>
      <c r="H133" s="73" t="s">
        <v>64</v>
      </c>
      <c r="I133" s="73" t="s">
        <v>65</v>
      </c>
      <c r="J133" s="63">
        <f t="shared" si="80"/>
        <v>0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6"/>
      <c r="CH133" s="77"/>
      <c r="CI133" s="77"/>
      <c r="CJ133" s="77"/>
      <c r="CK133" s="77"/>
      <c r="CL133" s="8"/>
    </row>
    <row r="134" spans="1:96" ht="15" x14ac:dyDescent="0.25">
      <c r="A134" s="55">
        <f t="shared" si="79"/>
        <v>134</v>
      </c>
      <c r="B134" s="73"/>
      <c r="C134" s="73"/>
      <c r="D134" s="73"/>
      <c r="E134" s="73"/>
      <c r="F134" s="96"/>
      <c r="G134" s="73"/>
      <c r="H134" s="73" t="s">
        <v>79</v>
      </c>
      <c r="I134" s="73" t="s">
        <v>6</v>
      </c>
      <c r="J134" s="63">
        <f t="shared" si="80"/>
        <v>0</v>
      </c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6"/>
      <c r="CH134" s="77"/>
      <c r="CI134" s="77"/>
      <c r="CJ134" s="77"/>
      <c r="CK134" s="77"/>
      <c r="CL134" s="8"/>
    </row>
    <row r="135" spans="1:96" s="62" customFormat="1" ht="15" x14ac:dyDescent="0.25">
      <c r="A135" s="55">
        <f t="shared" si="79"/>
        <v>135</v>
      </c>
      <c r="B135" s="71"/>
      <c r="C135" s="71"/>
      <c r="D135" s="71"/>
      <c r="E135" s="71" t="s">
        <v>21</v>
      </c>
      <c r="F135" s="102" t="s">
        <v>34</v>
      </c>
      <c r="G135" s="71"/>
      <c r="H135" s="71"/>
      <c r="I135" s="71"/>
      <c r="J135" s="63">
        <f t="shared" si="80"/>
        <v>205644.96</v>
      </c>
      <c r="K135" s="64">
        <f>SUM(K136,K140,K145,K149)</f>
        <v>0</v>
      </c>
      <c r="L135" s="64">
        <f t="shared" ref="L135:BW135" si="129">SUM(L136,L140,L145,L149)</f>
        <v>70</v>
      </c>
      <c r="M135" s="64">
        <f t="shared" si="129"/>
        <v>5876.95</v>
      </c>
      <c r="N135" s="64">
        <f t="shared" si="129"/>
        <v>0</v>
      </c>
      <c r="O135" s="64">
        <f t="shared" si="129"/>
        <v>544.96</v>
      </c>
      <c r="P135" s="64">
        <f t="shared" si="129"/>
        <v>0</v>
      </c>
      <c r="Q135" s="64">
        <f t="shared" si="129"/>
        <v>13980.07</v>
      </c>
      <c r="R135" s="64">
        <f t="shared" si="129"/>
        <v>0</v>
      </c>
      <c r="S135" s="64">
        <f t="shared" si="129"/>
        <v>6401.54</v>
      </c>
      <c r="T135" s="64">
        <f t="shared" si="129"/>
        <v>0</v>
      </c>
      <c r="U135" s="64">
        <f t="shared" si="129"/>
        <v>28439.86</v>
      </c>
      <c r="V135" s="64">
        <f t="shared" si="129"/>
        <v>0</v>
      </c>
      <c r="W135" s="64">
        <f t="shared" si="129"/>
        <v>0</v>
      </c>
      <c r="X135" s="64">
        <f t="shared" si="129"/>
        <v>811.98</v>
      </c>
      <c r="Y135" s="64">
        <f t="shared" si="129"/>
        <v>0</v>
      </c>
      <c r="Z135" s="64">
        <f t="shared" si="129"/>
        <v>0</v>
      </c>
      <c r="AA135" s="64">
        <f t="shared" si="129"/>
        <v>0</v>
      </c>
      <c r="AB135" s="64">
        <f t="shared" si="129"/>
        <v>3831.38</v>
      </c>
      <c r="AC135" s="64">
        <f t="shared" si="129"/>
        <v>2172.9700000000003</v>
      </c>
      <c r="AD135" s="64">
        <f t="shared" si="129"/>
        <v>63888.82</v>
      </c>
      <c r="AE135" s="64">
        <f t="shared" si="129"/>
        <v>794.36</v>
      </c>
      <c r="AF135" s="64">
        <f t="shared" si="129"/>
        <v>581.02</v>
      </c>
      <c r="AG135" s="64">
        <f t="shared" si="129"/>
        <v>420.78</v>
      </c>
      <c r="AH135" s="64">
        <f t="shared" si="129"/>
        <v>823.65</v>
      </c>
      <c r="AI135" s="64">
        <f t="shared" si="129"/>
        <v>0</v>
      </c>
      <c r="AJ135" s="64">
        <f t="shared" si="129"/>
        <v>2355.4499999999998</v>
      </c>
      <c r="AK135" s="64">
        <f t="shared" si="129"/>
        <v>67156.639999999999</v>
      </c>
      <c r="AL135" s="64">
        <f t="shared" si="129"/>
        <v>4913.29</v>
      </c>
      <c r="AM135" s="64">
        <f t="shared" si="129"/>
        <v>2581.2399999999998</v>
      </c>
      <c r="AN135" s="64">
        <f t="shared" si="129"/>
        <v>0</v>
      </c>
      <c r="AO135" s="64">
        <f t="shared" si="129"/>
        <v>0</v>
      </c>
      <c r="AP135" s="64">
        <f t="shared" si="129"/>
        <v>0</v>
      </c>
      <c r="AQ135" s="64">
        <f t="shared" si="129"/>
        <v>0</v>
      </c>
      <c r="AR135" s="64">
        <f t="shared" si="129"/>
        <v>0</v>
      </c>
      <c r="AS135" s="64">
        <f t="shared" si="129"/>
        <v>0</v>
      </c>
      <c r="AT135" s="64">
        <f t="shared" si="129"/>
        <v>0</v>
      </c>
      <c r="AU135" s="64">
        <f t="shared" si="129"/>
        <v>0</v>
      </c>
      <c r="AV135" s="64">
        <f t="shared" si="129"/>
        <v>0</v>
      </c>
      <c r="AW135" s="64">
        <f t="shared" si="129"/>
        <v>0</v>
      </c>
      <c r="AX135" s="64">
        <f t="shared" si="129"/>
        <v>0</v>
      </c>
      <c r="AY135" s="64">
        <f t="shared" si="129"/>
        <v>0</v>
      </c>
      <c r="AZ135" s="64">
        <f t="shared" si="129"/>
        <v>0</v>
      </c>
      <c r="BA135" s="64">
        <f t="shared" si="129"/>
        <v>0</v>
      </c>
      <c r="BB135" s="64">
        <f t="shared" si="129"/>
        <v>0</v>
      </c>
      <c r="BC135" s="64">
        <f t="shared" si="129"/>
        <v>0</v>
      </c>
      <c r="BD135" s="64">
        <f t="shared" si="129"/>
        <v>0</v>
      </c>
      <c r="BE135" s="64">
        <f t="shared" si="129"/>
        <v>0</v>
      </c>
      <c r="BF135" s="64">
        <f t="shared" si="129"/>
        <v>0</v>
      </c>
      <c r="BG135" s="64">
        <f t="shared" si="129"/>
        <v>0</v>
      </c>
      <c r="BH135" s="64">
        <f t="shared" si="129"/>
        <v>0</v>
      </c>
      <c r="BI135" s="64">
        <f t="shared" si="129"/>
        <v>0</v>
      </c>
      <c r="BJ135" s="64">
        <f t="shared" si="129"/>
        <v>0</v>
      </c>
      <c r="BK135" s="64">
        <f t="shared" si="129"/>
        <v>0</v>
      </c>
      <c r="BL135" s="64">
        <f t="shared" si="129"/>
        <v>0</v>
      </c>
      <c r="BM135" s="64">
        <f t="shared" si="129"/>
        <v>0</v>
      </c>
      <c r="BN135" s="64">
        <f t="shared" si="129"/>
        <v>0</v>
      </c>
      <c r="BO135" s="64">
        <f t="shared" si="129"/>
        <v>0</v>
      </c>
      <c r="BP135" s="64">
        <f t="shared" si="129"/>
        <v>0</v>
      </c>
      <c r="BQ135" s="64">
        <f t="shared" si="129"/>
        <v>0</v>
      </c>
      <c r="BR135" s="64">
        <f t="shared" si="129"/>
        <v>0</v>
      </c>
      <c r="BS135" s="64">
        <f t="shared" si="129"/>
        <v>0</v>
      </c>
      <c r="BT135" s="64">
        <f t="shared" si="129"/>
        <v>0</v>
      </c>
      <c r="BU135" s="64">
        <f t="shared" si="129"/>
        <v>0</v>
      </c>
      <c r="BV135" s="64">
        <f t="shared" si="129"/>
        <v>0</v>
      </c>
      <c r="BW135" s="64">
        <f t="shared" si="129"/>
        <v>0</v>
      </c>
      <c r="BX135" s="64">
        <f t="shared" ref="BX135:CV135" si="130">SUM(BX136,BX140,BX145,BX149)</f>
        <v>0</v>
      </c>
      <c r="BY135" s="64">
        <f t="shared" si="130"/>
        <v>0</v>
      </c>
      <c r="BZ135" s="64">
        <f t="shared" si="130"/>
        <v>0</v>
      </c>
      <c r="CA135" s="64">
        <f t="shared" si="130"/>
        <v>0</v>
      </c>
      <c r="CB135" s="64">
        <f t="shared" si="130"/>
        <v>0</v>
      </c>
      <c r="CC135" s="64">
        <f t="shared" si="130"/>
        <v>0</v>
      </c>
      <c r="CD135" s="64">
        <f t="shared" si="130"/>
        <v>0</v>
      </c>
      <c r="CE135" s="64">
        <f t="shared" si="130"/>
        <v>0</v>
      </c>
      <c r="CF135" s="64">
        <f t="shared" si="130"/>
        <v>0</v>
      </c>
      <c r="CG135" s="65">
        <f>SUM(CG136,CG140,CG145,CG149)</f>
        <v>0</v>
      </c>
      <c r="CH135" s="64">
        <f t="shared" ref="CH135:CK135" si="131">SUM(CH136,CH140,CH145,CH149)</f>
        <v>0</v>
      </c>
      <c r="CI135" s="64">
        <f t="shared" si="131"/>
        <v>0</v>
      </c>
      <c r="CJ135" s="64">
        <f t="shared" si="131"/>
        <v>0</v>
      </c>
      <c r="CK135" s="64">
        <f t="shared" si="131"/>
        <v>0</v>
      </c>
      <c r="CL135" s="61"/>
      <c r="CM135" s="9"/>
      <c r="CN135" s="9"/>
      <c r="CO135" s="9"/>
      <c r="CP135"/>
      <c r="CQ135"/>
      <c r="CR135"/>
    </row>
    <row r="136" spans="1:96" s="62" customFormat="1" ht="15" x14ac:dyDescent="0.25">
      <c r="A136" s="55">
        <f t="shared" si="79"/>
        <v>136</v>
      </c>
      <c r="B136" s="71"/>
      <c r="C136" s="71"/>
      <c r="D136" s="71"/>
      <c r="E136" s="71"/>
      <c r="F136" s="94" t="s">
        <v>39</v>
      </c>
      <c r="G136" s="95" t="s">
        <v>69</v>
      </c>
      <c r="H136" s="71"/>
      <c r="I136" s="71"/>
      <c r="J136" s="63">
        <f t="shared" si="80"/>
        <v>42835.159999999996</v>
      </c>
      <c r="K136" s="78">
        <f>SUM(K137:K139)</f>
        <v>0</v>
      </c>
      <c r="L136" s="78">
        <f t="shared" ref="L136:BW136" si="132">SUM(L137:L139)</f>
        <v>0</v>
      </c>
      <c r="M136" s="78">
        <f t="shared" si="132"/>
        <v>0</v>
      </c>
      <c r="N136" s="78">
        <f t="shared" si="132"/>
        <v>0</v>
      </c>
      <c r="O136" s="78">
        <f t="shared" si="132"/>
        <v>0</v>
      </c>
      <c r="P136" s="78">
        <f t="shared" si="132"/>
        <v>0</v>
      </c>
      <c r="Q136" s="78">
        <f t="shared" si="132"/>
        <v>0</v>
      </c>
      <c r="R136" s="78">
        <f t="shared" si="132"/>
        <v>0</v>
      </c>
      <c r="S136" s="78">
        <f t="shared" si="132"/>
        <v>0</v>
      </c>
      <c r="T136" s="78">
        <f t="shared" si="132"/>
        <v>0</v>
      </c>
      <c r="U136" s="78">
        <f t="shared" si="132"/>
        <v>0</v>
      </c>
      <c r="V136" s="78">
        <f t="shared" si="132"/>
        <v>0</v>
      </c>
      <c r="W136" s="78">
        <f t="shared" si="132"/>
        <v>0</v>
      </c>
      <c r="X136" s="78">
        <f t="shared" si="132"/>
        <v>0</v>
      </c>
      <c r="Y136" s="78">
        <f t="shared" si="132"/>
        <v>0</v>
      </c>
      <c r="Z136" s="78">
        <f t="shared" si="132"/>
        <v>0</v>
      </c>
      <c r="AA136" s="78">
        <f t="shared" si="132"/>
        <v>0</v>
      </c>
      <c r="AB136" s="78">
        <f t="shared" si="132"/>
        <v>1223</v>
      </c>
      <c r="AC136" s="78">
        <f t="shared" si="132"/>
        <v>581.31999999999994</v>
      </c>
      <c r="AD136" s="78">
        <f t="shared" si="132"/>
        <v>19408.099999999999</v>
      </c>
      <c r="AE136" s="78">
        <f t="shared" si="132"/>
        <v>0</v>
      </c>
      <c r="AF136" s="78">
        <f t="shared" si="132"/>
        <v>0</v>
      </c>
      <c r="AG136" s="78">
        <f t="shared" si="132"/>
        <v>0</v>
      </c>
      <c r="AH136" s="78">
        <f t="shared" si="132"/>
        <v>0</v>
      </c>
      <c r="AI136" s="78">
        <f t="shared" si="132"/>
        <v>0</v>
      </c>
      <c r="AJ136" s="78">
        <f t="shared" si="132"/>
        <v>1138.98</v>
      </c>
      <c r="AK136" s="78">
        <f t="shared" si="132"/>
        <v>19227.080000000002</v>
      </c>
      <c r="AL136" s="78">
        <f t="shared" si="132"/>
        <v>1256.68</v>
      </c>
      <c r="AM136" s="78">
        <f t="shared" si="132"/>
        <v>0</v>
      </c>
      <c r="AN136" s="78">
        <f t="shared" si="132"/>
        <v>0</v>
      </c>
      <c r="AO136" s="78">
        <f t="shared" si="132"/>
        <v>0</v>
      </c>
      <c r="AP136" s="78">
        <f t="shared" si="132"/>
        <v>0</v>
      </c>
      <c r="AQ136" s="78">
        <f t="shared" si="132"/>
        <v>0</v>
      </c>
      <c r="AR136" s="78">
        <f t="shared" si="132"/>
        <v>0</v>
      </c>
      <c r="AS136" s="78">
        <f t="shared" si="132"/>
        <v>0</v>
      </c>
      <c r="AT136" s="78">
        <f t="shared" si="132"/>
        <v>0</v>
      </c>
      <c r="AU136" s="78">
        <f t="shared" si="132"/>
        <v>0</v>
      </c>
      <c r="AV136" s="78">
        <f t="shared" si="132"/>
        <v>0</v>
      </c>
      <c r="AW136" s="78">
        <f t="shared" si="132"/>
        <v>0</v>
      </c>
      <c r="AX136" s="78">
        <f t="shared" si="132"/>
        <v>0</v>
      </c>
      <c r="AY136" s="78">
        <f t="shared" si="132"/>
        <v>0</v>
      </c>
      <c r="AZ136" s="78">
        <f t="shared" si="132"/>
        <v>0</v>
      </c>
      <c r="BA136" s="78">
        <f t="shared" si="132"/>
        <v>0</v>
      </c>
      <c r="BB136" s="78">
        <f t="shared" si="132"/>
        <v>0</v>
      </c>
      <c r="BC136" s="78">
        <f t="shared" si="132"/>
        <v>0</v>
      </c>
      <c r="BD136" s="78">
        <f t="shared" si="132"/>
        <v>0</v>
      </c>
      <c r="BE136" s="78">
        <f t="shared" si="132"/>
        <v>0</v>
      </c>
      <c r="BF136" s="78">
        <f t="shared" si="132"/>
        <v>0</v>
      </c>
      <c r="BG136" s="78">
        <f t="shared" si="132"/>
        <v>0</v>
      </c>
      <c r="BH136" s="78">
        <f t="shared" si="132"/>
        <v>0</v>
      </c>
      <c r="BI136" s="78">
        <f t="shared" si="132"/>
        <v>0</v>
      </c>
      <c r="BJ136" s="78">
        <f t="shared" si="132"/>
        <v>0</v>
      </c>
      <c r="BK136" s="78">
        <f t="shared" si="132"/>
        <v>0</v>
      </c>
      <c r="BL136" s="78">
        <f t="shared" si="132"/>
        <v>0</v>
      </c>
      <c r="BM136" s="78">
        <f t="shared" si="132"/>
        <v>0</v>
      </c>
      <c r="BN136" s="78">
        <f t="shared" si="132"/>
        <v>0</v>
      </c>
      <c r="BO136" s="78">
        <f t="shared" si="132"/>
        <v>0</v>
      </c>
      <c r="BP136" s="78">
        <f t="shared" si="132"/>
        <v>0</v>
      </c>
      <c r="BQ136" s="78">
        <f t="shared" si="132"/>
        <v>0</v>
      </c>
      <c r="BR136" s="78">
        <f t="shared" si="132"/>
        <v>0</v>
      </c>
      <c r="BS136" s="78">
        <f t="shared" si="132"/>
        <v>0</v>
      </c>
      <c r="BT136" s="78">
        <f t="shared" si="132"/>
        <v>0</v>
      </c>
      <c r="BU136" s="78">
        <f t="shared" si="132"/>
        <v>0</v>
      </c>
      <c r="BV136" s="78">
        <f t="shared" si="132"/>
        <v>0</v>
      </c>
      <c r="BW136" s="78">
        <f t="shared" si="132"/>
        <v>0</v>
      </c>
      <c r="BX136" s="78">
        <f t="shared" ref="BX136:CV136" si="133">SUM(BX137:BX139)</f>
        <v>0</v>
      </c>
      <c r="BY136" s="78">
        <f t="shared" si="133"/>
        <v>0</v>
      </c>
      <c r="BZ136" s="78">
        <f t="shared" si="133"/>
        <v>0</v>
      </c>
      <c r="CA136" s="78">
        <f t="shared" si="133"/>
        <v>0</v>
      </c>
      <c r="CB136" s="78">
        <f t="shared" si="133"/>
        <v>0</v>
      </c>
      <c r="CC136" s="78">
        <f t="shared" si="133"/>
        <v>0</v>
      </c>
      <c r="CD136" s="78">
        <f t="shared" si="133"/>
        <v>0</v>
      </c>
      <c r="CE136" s="78">
        <f t="shared" si="133"/>
        <v>0</v>
      </c>
      <c r="CF136" s="78">
        <f t="shared" si="133"/>
        <v>0</v>
      </c>
      <c r="CG136" s="79">
        <f>SUM(CG137:CG139)</f>
        <v>0</v>
      </c>
      <c r="CH136" s="80">
        <f t="shared" ref="CH136:CK136" si="134">SUM(CH137:CH139)</f>
        <v>0</v>
      </c>
      <c r="CI136" s="80">
        <f t="shared" si="134"/>
        <v>0</v>
      </c>
      <c r="CJ136" s="80">
        <f t="shared" si="134"/>
        <v>0</v>
      </c>
      <c r="CK136" s="80">
        <f t="shared" si="134"/>
        <v>0</v>
      </c>
      <c r="CL136" s="61"/>
      <c r="CM136" s="9"/>
      <c r="CN136" s="9"/>
      <c r="CO136" s="9"/>
      <c r="CP136"/>
      <c r="CQ136"/>
      <c r="CR136"/>
    </row>
    <row r="137" spans="1:96" ht="15" x14ac:dyDescent="0.25">
      <c r="A137" s="55">
        <f t="shared" si="79"/>
        <v>137</v>
      </c>
      <c r="B137" s="73"/>
      <c r="C137" s="73"/>
      <c r="D137" s="73"/>
      <c r="E137" s="73"/>
      <c r="F137" s="94"/>
      <c r="G137" s="73" t="s">
        <v>41</v>
      </c>
      <c r="H137" s="98" t="str">
        <f>$H$78</f>
        <v xml:space="preserve">דרוג A- ומעלה </v>
      </c>
      <c r="I137" s="98"/>
      <c r="J137" s="63">
        <f t="shared" si="80"/>
        <v>0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6"/>
      <c r="CH137" s="77"/>
      <c r="CI137" s="77"/>
      <c r="CJ137" s="77"/>
      <c r="CK137" s="77"/>
      <c r="CL137" s="8"/>
    </row>
    <row r="138" spans="1:96" ht="15" x14ac:dyDescent="0.25">
      <c r="A138" s="55">
        <f t="shared" si="79"/>
        <v>138</v>
      </c>
      <c r="B138" s="73"/>
      <c r="C138" s="73"/>
      <c r="D138" s="73"/>
      <c r="E138" s="73"/>
      <c r="F138" s="94"/>
      <c r="G138" s="73" t="s">
        <v>54</v>
      </c>
      <c r="H138" s="98" t="str">
        <f>$H$79</f>
        <v>דרוג BBB- ועד BBB+</v>
      </c>
      <c r="I138" s="73"/>
      <c r="J138" s="63">
        <f t="shared" si="80"/>
        <v>22679.160000000003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>
        <v>724.02</v>
      </c>
      <c r="AC138" s="74">
        <v>101.07</v>
      </c>
      <c r="AD138" s="74">
        <v>6920.26</v>
      </c>
      <c r="AE138" s="74"/>
      <c r="AF138" s="74"/>
      <c r="AG138" s="74"/>
      <c r="AH138" s="74"/>
      <c r="AI138" s="74"/>
      <c r="AJ138" s="74">
        <v>781.61</v>
      </c>
      <c r="AK138" s="74">
        <v>14152.2</v>
      </c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6"/>
      <c r="CH138" s="77"/>
      <c r="CI138" s="77"/>
      <c r="CJ138" s="77"/>
      <c r="CK138" s="77"/>
      <c r="CL138" s="8"/>
    </row>
    <row r="139" spans="1:96" ht="15" x14ac:dyDescent="0.25">
      <c r="A139" s="55">
        <f t="shared" ref="A139:A202" si="135">A138+1</f>
        <v>139</v>
      </c>
      <c r="B139" s="73"/>
      <c r="C139" s="73"/>
      <c r="D139" s="73"/>
      <c r="E139" s="73"/>
      <c r="F139" s="96"/>
      <c r="G139" s="73" t="s">
        <v>43</v>
      </c>
      <c r="H139" s="98" t="str">
        <f>$H$80</f>
        <v xml:space="preserve">דרוג נמוך מ- BBB- או לא מדורג </v>
      </c>
      <c r="I139" s="73"/>
      <c r="J139" s="63">
        <f t="shared" ref="J139:J206" si="136">SUM(K139:CG139)</f>
        <v>20156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>
        <v>498.98</v>
      </c>
      <c r="AC139" s="74">
        <v>480.25</v>
      </c>
      <c r="AD139" s="74">
        <v>12487.84</v>
      </c>
      <c r="AE139" s="74"/>
      <c r="AF139" s="74"/>
      <c r="AG139" s="74"/>
      <c r="AH139" s="74"/>
      <c r="AI139" s="74"/>
      <c r="AJ139" s="74">
        <v>357.37</v>
      </c>
      <c r="AK139" s="74">
        <v>5074.88</v>
      </c>
      <c r="AL139" s="74">
        <v>1256.68</v>
      </c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6"/>
      <c r="CH139" s="77"/>
      <c r="CI139" s="77"/>
      <c r="CJ139" s="77"/>
      <c r="CK139" s="77"/>
      <c r="CL139" s="8"/>
    </row>
    <row r="140" spans="1:96" s="62" customFormat="1" ht="15" x14ac:dyDescent="0.25">
      <c r="A140" s="55">
        <f t="shared" si="135"/>
        <v>140</v>
      </c>
      <c r="B140" s="71"/>
      <c r="C140" s="71"/>
      <c r="D140" s="71"/>
      <c r="E140" s="71"/>
      <c r="F140" s="94" t="s">
        <v>51</v>
      </c>
      <c r="G140" s="95" t="s">
        <v>72</v>
      </c>
      <c r="H140" s="71"/>
      <c r="I140" s="71"/>
      <c r="J140" s="63">
        <f t="shared" si="136"/>
        <v>0</v>
      </c>
      <c r="K140" s="78">
        <f>SUM(K141:K144)</f>
        <v>0</v>
      </c>
      <c r="L140" s="78">
        <f t="shared" ref="L140:BW140" si="137">SUM(L141:L144)</f>
        <v>0</v>
      </c>
      <c r="M140" s="78">
        <f t="shared" si="137"/>
        <v>0</v>
      </c>
      <c r="N140" s="78">
        <f t="shared" si="137"/>
        <v>0</v>
      </c>
      <c r="O140" s="78">
        <f t="shared" si="137"/>
        <v>0</v>
      </c>
      <c r="P140" s="78">
        <f t="shared" si="137"/>
        <v>0</v>
      </c>
      <c r="Q140" s="78">
        <f t="shared" si="137"/>
        <v>0</v>
      </c>
      <c r="R140" s="78">
        <f t="shared" si="137"/>
        <v>0</v>
      </c>
      <c r="S140" s="78">
        <f t="shared" si="137"/>
        <v>0</v>
      </c>
      <c r="T140" s="78">
        <f t="shared" si="137"/>
        <v>0</v>
      </c>
      <c r="U140" s="78">
        <f t="shared" si="137"/>
        <v>0</v>
      </c>
      <c r="V140" s="78">
        <f t="shared" si="137"/>
        <v>0</v>
      </c>
      <c r="W140" s="78">
        <f t="shared" si="137"/>
        <v>0</v>
      </c>
      <c r="X140" s="78">
        <f t="shared" si="137"/>
        <v>0</v>
      </c>
      <c r="Y140" s="78">
        <f t="shared" si="137"/>
        <v>0</v>
      </c>
      <c r="Z140" s="78">
        <f t="shared" si="137"/>
        <v>0</v>
      </c>
      <c r="AA140" s="78">
        <f t="shared" si="137"/>
        <v>0</v>
      </c>
      <c r="AB140" s="78">
        <f t="shared" si="137"/>
        <v>0</v>
      </c>
      <c r="AC140" s="78">
        <f t="shared" si="137"/>
        <v>0</v>
      </c>
      <c r="AD140" s="78">
        <f t="shared" si="137"/>
        <v>0</v>
      </c>
      <c r="AE140" s="78">
        <f t="shared" si="137"/>
        <v>0</v>
      </c>
      <c r="AF140" s="78">
        <f t="shared" si="137"/>
        <v>0</v>
      </c>
      <c r="AG140" s="78">
        <f t="shared" si="137"/>
        <v>0</v>
      </c>
      <c r="AH140" s="78">
        <f t="shared" si="137"/>
        <v>0</v>
      </c>
      <c r="AI140" s="78">
        <f t="shared" si="137"/>
        <v>0</v>
      </c>
      <c r="AJ140" s="78">
        <f t="shared" si="137"/>
        <v>0</v>
      </c>
      <c r="AK140" s="78">
        <f t="shared" si="137"/>
        <v>0</v>
      </c>
      <c r="AL140" s="78">
        <f t="shared" si="137"/>
        <v>0</v>
      </c>
      <c r="AM140" s="78">
        <f t="shared" si="137"/>
        <v>0</v>
      </c>
      <c r="AN140" s="78">
        <f t="shared" si="137"/>
        <v>0</v>
      </c>
      <c r="AO140" s="78">
        <f t="shared" si="137"/>
        <v>0</v>
      </c>
      <c r="AP140" s="78">
        <f t="shared" si="137"/>
        <v>0</v>
      </c>
      <c r="AQ140" s="78">
        <f t="shared" si="137"/>
        <v>0</v>
      </c>
      <c r="AR140" s="78">
        <f t="shared" si="137"/>
        <v>0</v>
      </c>
      <c r="AS140" s="78">
        <f t="shared" si="137"/>
        <v>0</v>
      </c>
      <c r="AT140" s="78">
        <f t="shared" si="137"/>
        <v>0</v>
      </c>
      <c r="AU140" s="78">
        <f t="shared" si="137"/>
        <v>0</v>
      </c>
      <c r="AV140" s="78">
        <f t="shared" si="137"/>
        <v>0</v>
      </c>
      <c r="AW140" s="78">
        <f t="shared" si="137"/>
        <v>0</v>
      </c>
      <c r="AX140" s="78">
        <f t="shared" si="137"/>
        <v>0</v>
      </c>
      <c r="AY140" s="78">
        <f t="shared" si="137"/>
        <v>0</v>
      </c>
      <c r="AZ140" s="78">
        <f t="shared" si="137"/>
        <v>0</v>
      </c>
      <c r="BA140" s="78">
        <f t="shared" si="137"/>
        <v>0</v>
      </c>
      <c r="BB140" s="78">
        <f t="shared" si="137"/>
        <v>0</v>
      </c>
      <c r="BC140" s="78">
        <f t="shared" si="137"/>
        <v>0</v>
      </c>
      <c r="BD140" s="78">
        <f t="shared" si="137"/>
        <v>0</v>
      </c>
      <c r="BE140" s="78">
        <f t="shared" si="137"/>
        <v>0</v>
      </c>
      <c r="BF140" s="78">
        <f t="shared" si="137"/>
        <v>0</v>
      </c>
      <c r="BG140" s="78">
        <f t="shared" si="137"/>
        <v>0</v>
      </c>
      <c r="BH140" s="78">
        <f t="shared" si="137"/>
        <v>0</v>
      </c>
      <c r="BI140" s="78">
        <f t="shared" si="137"/>
        <v>0</v>
      </c>
      <c r="BJ140" s="78">
        <f t="shared" si="137"/>
        <v>0</v>
      </c>
      <c r="BK140" s="78">
        <f t="shared" si="137"/>
        <v>0</v>
      </c>
      <c r="BL140" s="78">
        <f t="shared" si="137"/>
        <v>0</v>
      </c>
      <c r="BM140" s="78">
        <f t="shared" si="137"/>
        <v>0</v>
      </c>
      <c r="BN140" s="78">
        <f t="shared" si="137"/>
        <v>0</v>
      </c>
      <c r="BO140" s="78">
        <f t="shared" si="137"/>
        <v>0</v>
      </c>
      <c r="BP140" s="78">
        <f t="shared" si="137"/>
        <v>0</v>
      </c>
      <c r="BQ140" s="78">
        <f t="shared" si="137"/>
        <v>0</v>
      </c>
      <c r="BR140" s="78">
        <f t="shared" si="137"/>
        <v>0</v>
      </c>
      <c r="BS140" s="78">
        <f t="shared" si="137"/>
        <v>0</v>
      </c>
      <c r="BT140" s="78">
        <f t="shared" si="137"/>
        <v>0</v>
      </c>
      <c r="BU140" s="78">
        <f t="shared" si="137"/>
        <v>0</v>
      </c>
      <c r="BV140" s="78">
        <f t="shared" si="137"/>
        <v>0</v>
      </c>
      <c r="BW140" s="78">
        <f t="shared" si="137"/>
        <v>0</v>
      </c>
      <c r="BX140" s="78">
        <f t="shared" ref="BX140:CV140" si="138">SUM(BX141:BX144)</f>
        <v>0</v>
      </c>
      <c r="BY140" s="78">
        <f t="shared" si="138"/>
        <v>0</v>
      </c>
      <c r="BZ140" s="78">
        <f t="shared" si="138"/>
        <v>0</v>
      </c>
      <c r="CA140" s="78">
        <f t="shared" si="138"/>
        <v>0</v>
      </c>
      <c r="CB140" s="78">
        <f t="shared" si="138"/>
        <v>0</v>
      </c>
      <c r="CC140" s="78">
        <f t="shared" si="138"/>
        <v>0</v>
      </c>
      <c r="CD140" s="78">
        <f t="shared" si="138"/>
        <v>0</v>
      </c>
      <c r="CE140" s="78">
        <f t="shared" si="138"/>
        <v>0</v>
      </c>
      <c r="CF140" s="78">
        <f t="shared" si="138"/>
        <v>0</v>
      </c>
      <c r="CG140" s="79">
        <f>SUM(CG141:CG144)</f>
        <v>0</v>
      </c>
      <c r="CH140" s="80">
        <f t="shared" ref="CH140:CK140" si="139">SUM(CH141:CH144)</f>
        <v>0</v>
      </c>
      <c r="CI140" s="80">
        <f t="shared" si="139"/>
        <v>0</v>
      </c>
      <c r="CJ140" s="80">
        <f t="shared" si="139"/>
        <v>0</v>
      </c>
      <c r="CK140" s="80">
        <f t="shared" si="139"/>
        <v>0</v>
      </c>
      <c r="CL140" s="61"/>
      <c r="CM140" s="9"/>
      <c r="CN140" s="9"/>
      <c r="CO140" s="9"/>
      <c r="CP140"/>
      <c r="CQ140"/>
      <c r="CR140"/>
    </row>
    <row r="141" spans="1:96" ht="15" x14ac:dyDescent="0.25">
      <c r="A141" s="55">
        <f t="shared" si="135"/>
        <v>141</v>
      </c>
      <c r="B141" s="73"/>
      <c r="C141" s="73"/>
      <c r="D141" s="73"/>
      <c r="E141" s="73"/>
      <c r="F141" s="94"/>
      <c r="G141" s="73" t="s">
        <v>41</v>
      </c>
      <c r="H141" s="98" t="str">
        <f>$H$78</f>
        <v xml:space="preserve">דרוג A- ומעלה </v>
      </c>
      <c r="I141" s="98"/>
      <c r="J141" s="63">
        <f t="shared" si="136"/>
        <v>0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6"/>
      <c r="CH141" s="77"/>
      <c r="CI141" s="77"/>
      <c r="CJ141" s="77"/>
      <c r="CK141" s="77"/>
      <c r="CL141" s="8"/>
    </row>
    <row r="142" spans="1:96" ht="15" x14ac:dyDescent="0.25">
      <c r="A142" s="55">
        <f t="shared" si="135"/>
        <v>142</v>
      </c>
      <c r="B142" s="73"/>
      <c r="C142" s="73"/>
      <c r="D142" s="73"/>
      <c r="E142" s="73"/>
      <c r="F142" s="96"/>
      <c r="G142" s="73" t="s">
        <v>54</v>
      </c>
      <c r="H142" s="98" t="str">
        <f>$H$79</f>
        <v>דרוג BBB- ועד BBB+</v>
      </c>
      <c r="I142" s="73"/>
      <c r="J142" s="63">
        <f t="shared" si="136"/>
        <v>0</v>
      </c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6"/>
      <c r="CH142" s="77"/>
      <c r="CI142" s="77"/>
      <c r="CJ142" s="77"/>
      <c r="CK142" s="77"/>
      <c r="CL142" s="8"/>
    </row>
    <row r="143" spans="1:96" ht="15" x14ac:dyDescent="0.25">
      <c r="A143" s="55">
        <f t="shared" si="135"/>
        <v>143</v>
      </c>
      <c r="B143" s="73"/>
      <c r="C143" s="73"/>
      <c r="D143" s="73"/>
      <c r="E143" s="73"/>
      <c r="F143" s="96"/>
      <c r="G143" s="73" t="s">
        <v>43</v>
      </c>
      <c r="H143" s="73" t="str">
        <f>$H$68</f>
        <v xml:space="preserve">בדרוג נמוך מ- BBB- או לא מדורג עם בטוחה מספקת </v>
      </c>
      <c r="I143" s="73"/>
      <c r="J143" s="63">
        <f t="shared" si="136"/>
        <v>0</v>
      </c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6"/>
      <c r="CH143" s="77"/>
      <c r="CI143" s="77"/>
      <c r="CJ143" s="77"/>
      <c r="CK143" s="77"/>
      <c r="CL143" s="8"/>
    </row>
    <row r="144" spans="1:96" ht="15" x14ac:dyDescent="0.25">
      <c r="A144" s="55">
        <f t="shared" si="135"/>
        <v>144</v>
      </c>
      <c r="B144" s="73"/>
      <c r="C144" s="73"/>
      <c r="D144" s="73"/>
      <c r="E144" s="73"/>
      <c r="F144" s="96"/>
      <c r="G144" s="73" t="s">
        <v>45</v>
      </c>
      <c r="H144" s="98" t="str">
        <f>H139</f>
        <v xml:space="preserve">דרוג נמוך מ- BBB- או לא מדורג </v>
      </c>
      <c r="I144" s="73"/>
      <c r="J144" s="63">
        <f t="shared" si="136"/>
        <v>0</v>
      </c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6"/>
      <c r="CH144" s="77"/>
      <c r="CI144" s="77"/>
      <c r="CJ144" s="77"/>
      <c r="CK144" s="77"/>
      <c r="CL144" s="8"/>
    </row>
    <row r="145" spans="1:96" ht="15" x14ac:dyDescent="0.25">
      <c r="A145" s="55">
        <f t="shared" si="135"/>
        <v>145</v>
      </c>
      <c r="B145" s="73"/>
      <c r="C145" s="73"/>
      <c r="D145" s="73"/>
      <c r="E145" s="73"/>
      <c r="F145" s="94" t="s">
        <v>73</v>
      </c>
      <c r="G145" s="95" t="s">
        <v>74</v>
      </c>
      <c r="H145" s="73"/>
      <c r="I145" s="73"/>
      <c r="J145" s="63">
        <f t="shared" si="136"/>
        <v>162809.79999999999</v>
      </c>
      <c r="K145" s="78">
        <f>SUM(K146:K148)</f>
        <v>0</v>
      </c>
      <c r="L145" s="78">
        <f t="shared" ref="L145:BW145" si="140">SUM(L146:L148)</f>
        <v>70</v>
      </c>
      <c r="M145" s="78">
        <f t="shared" si="140"/>
        <v>5876.95</v>
      </c>
      <c r="N145" s="78">
        <f t="shared" si="140"/>
        <v>0</v>
      </c>
      <c r="O145" s="78">
        <f t="shared" si="140"/>
        <v>544.96</v>
      </c>
      <c r="P145" s="78">
        <f t="shared" si="140"/>
        <v>0</v>
      </c>
      <c r="Q145" s="78">
        <f t="shared" si="140"/>
        <v>13980.07</v>
      </c>
      <c r="R145" s="78">
        <f t="shared" si="140"/>
        <v>0</v>
      </c>
      <c r="S145" s="78">
        <f t="shared" si="140"/>
        <v>6401.54</v>
      </c>
      <c r="T145" s="78">
        <f t="shared" si="140"/>
        <v>0</v>
      </c>
      <c r="U145" s="78">
        <f t="shared" si="140"/>
        <v>28439.86</v>
      </c>
      <c r="V145" s="78">
        <f t="shared" si="140"/>
        <v>0</v>
      </c>
      <c r="W145" s="78">
        <f t="shared" si="140"/>
        <v>0</v>
      </c>
      <c r="X145" s="78">
        <f t="shared" si="140"/>
        <v>811.98</v>
      </c>
      <c r="Y145" s="78">
        <f t="shared" si="140"/>
        <v>0</v>
      </c>
      <c r="Z145" s="78">
        <f t="shared" si="140"/>
        <v>0</v>
      </c>
      <c r="AA145" s="78">
        <f t="shared" si="140"/>
        <v>0</v>
      </c>
      <c r="AB145" s="78">
        <f t="shared" si="140"/>
        <v>2608.38</v>
      </c>
      <c r="AC145" s="78">
        <f t="shared" si="140"/>
        <v>1591.65</v>
      </c>
      <c r="AD145" s="78">
        <f t="shared" si="140"/>
        <v>44480.72</v>
      </c>
      <c r="AE145" s="78">
        <f t="shared" si="140"/>
        <v>794.36</v>
      </c>
      <c r="AF145" s="78">
        <f t="shared" si="140"/>
        <v>581.02</v>
      </c>
      <c r="AG145" s="78">
        <f t="shared" si="140"/>
        <v>420.78</v>
      </c>
      <c r="AH145" s="78">
        <f t="shared" si="140"/>
        <v>823.65</v>
      </c>
      <c r="AI145" s="78">
        <f t="shared" si="140"/>
        <v>0</v>
      </c>
      <c r="AJ145" s="78">
        <f t="shared" si="140"/>
        <v>1216.47</v>
      </c>
      <c r="AK145" s="78">
        <f t="shared" si="140"/>
        <v>47929.56</v>
      </c>
      <c r="AL145" s="78">
        <f t="shared" si="140"/>
        <v>3656.61</v>
      </c>
      <c r="AM145" s="78">
        <f t="shared" si="140"/>
        <v>2581.2399999999998</v>
      </c>
      <c r="AN145" s="78">
        <f t="shared" si="140"/>
        <v>0</v>
      </c>
      <c r="AO145" s="78">
        <f t="shared" si="140"/>
        <v>0</v>
      </c>
      <c r="AP145" s="78">
        <f t="shared" si="140"/>
        <v>0</v>
      </c>
      <c r="AQ145" s="78">
        <f t="shared" si="140"/>
        <v>0</v>
      </c>
      <c r="AR145" s="78">
        <f t="shared" si="140"/>
        <v>0</v>
      </c>
      <c r="AS145" s="78">
        <f t="shared" si="140"/>
        <v>0</v>
      </c>
      <c r="AT145" s="78">
        <f t="shared" si="140"/>
        <v>0</v>
      </c>
      <c r="AU145" s="78">
        <f t="shared" si="140"/>
        <v>0</v>
      </c>
      <c r="AV145" s="78">
        <f t="shared" si="140"/>
        <v>0</v>
      </c>
      <c r="AW145" s="78">
        <f t="shared" si="140"/>
        <v>0</v>
      </c>
      <c r="AX145" s="78">
        <f t="shared" si="140"/>
        <v>0</v>
      </c>
      <c r="AY145" s="78">
        <f t="shared" si="140"/>
        <v>0</v>
      </c>
      <c r="AZ145" s="78">
        <f t="shared" si="140"/>
        <v>0</v>
      </c>
      <c r="BA145" s="78">
        <f t="shared" si="140"/>
        <v>0</v>
      </c>
      <c r="BB145" s="78">
        <f t="shared" si="140"/>
        <v>0</v>
      </c>
      <c r="BC145" s="78">
        <f t="shared" si="140"/>
        <v>0</v>
      </c>
      <c r="BD145" s="78">
        <f t="shared" si="140"/>
        <v>0</v>
      </c>
      <c r="BE145" s="78">
        <f t="shared" si="140"/>
        <v>0</v>
      </c>
      <c r="BF145" s="78">
        <f t="shared" si="140"/>
        <v>0</v>
      </c>
      <c r="BG145" s="78">
        <f t="shared" si="140"/>
        <v>0</v>
      </c>
      <c r="BH145" s="78">
        <f t="shared" si="140"/>
        <v>0</v>
      </c>
      <c r="BI145" s="78">
        <f t="shared" si="140"/>
        <v>0</v>
      </c>
      <c r="BJ145" s="78">
        <f t="shared" si="140"/>
        <v>0</v>
      </c>
      <c r="BK145" s="78">
        <f t="shared" si="140"/>
        <v>0</v>
      </c>
      <c r="BL145" s="78">
        <f t="shared" si="140"/>
        <v>0</v>
      </c>
      <c r="BM145" s="78">
        <f t="shared" si="140"/>
        <v>0</v>
      </c>
      <c r="BN145" s="78">
        <f t="shared" si="140"/>
        <v>0</v>
      </c>
      <c r="BO145" s="78">
        <f t="shared" si="140"/>
        <v>0</v>
      </c>
      <c r="BP145" s="78">
        <f t="shared" si="140"/>
        <v>0</v>
      </c>
      <c r="BQ145" s="78">
        <f t="shared" si="140"/>
        <v>0</v>
      </c>
      <c r="BR145" s="78">
        <f t="shared" si="140"/>
        <v>0</v>
      </c>
      <c r="BS145" s="78">
        <f t="shared" si="140"/>
        <v>0</v>
      </c>
      <c r="BT145" s="78">
        <f t="shared" si="140"/>
        <v>0</v>
      </c>
      <c r="BU145" s="78">
        <f t="shared" si="140"/>
        <v>0</v>
      </c>
      <c r="BV145" s="78">
        <f t="shared" si="140"/>
        <v>0</v>
      </c>
      <c r="BW145" s="78">
        <f t="shared" si="140"/>
        <v>0</v>
      </c>
      <c r="BX145" s="78">
        <f t="shared" ref="BX145:CV145" si="141">SUM(BX146:BX148)</f>
        <v>0</v>
      </c>
      <c r="BY145" s="78">
        <f t="shared" si="141"/>
        <v>0</v>
      </c>
      <c r="BZ145" s="78">
        <f t="shared" si="141"/>
        <v>0</v>
      </c>
      <c r="CA145" s="78">
        <f t="shared" si="141"/>
        <v>0</v>
      </c>
      <c r="CB145" s="78">
        <f t="shared" si="141"/>
        <v>0</v>
      </c>
      <c r="CC145" s="78">
        <f t="shared" si="141"/>
        <v>0</v>
      </c>
      <c r="CD145" s="78">
        <f t="shared" si="141"/>
        <v>0</v>
      </c>
      <c r="CE145" s="78">
        <f t="shared" si="141"/>
        <v>0</v>
      </c>
      <c r="CF145" s="78">
        <f t="shared" si="141"/>
        <v>0</v>
      </c>
      <c r="CG145" s="79">
        <f>SUM(CG146:CG148)</f>
        <v>0</v>
      </c>
      <c r="CH145" s="80">
        <f t="shared" ref="CH145:CK145" si="142">SUM(CH146:CH148)</f>
        <v>0</v>
      </c>
      <c r="CI145" s="80">
        <f t="shared" si="142"/>
        <v>0</v>
      </c>
      <c r="CJ145" s="80">
        <f t="shared" si="142"/>
        <v>0</v>
      </c>
      <c r="CK145" s="80">
        <f t="shared" si="142"/>
        <v>0</v>
      </c>
      <c r="CL145" s="8"/>
    </row>
    <row r="146" spans="1:96" ht="15" x14ac:dyDescent="0.25">
      <c r="A146" s="55">
        <f t="shared" si="135"/>
        <v>146</v>
      </c>
      <c r="B146" s="73"/>
      <c r="C146" s="73"/>
      <c r="D146" s="73"/>
      <c r="E146" s="73"/>
      <c r="F146" s="94"/>
      <c r="G146" s="73" t="s">
        <v>41</v>
      </c>
      <c r="H146" s="98" t="str">
        <f>$H$78</f>
        <v xml:space="preserve">דרוג A- ומעלה </v>
      </c>
      <c r="I146" s="98"/>
      <c r="J146" s="63">
        <f t="shared" si="136"/>
        <v>8472.0299999999988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>
        <v>357.3</v>
      </c>
      <c r="AC146" s="74">
        <v>86.56</v>
      </c>
      <c r="AD146" s="74">
        <v>3503.22</v>
      </c>
      <c r="AE146" s="74"/>
      <c r="AF146" s="74"/>
      <c r="AG146" s="74"/>
      <c r="AH146" s="74"/>
      <c r="AI146" s="74"/>
      <c r="AJ146" s="74"/>
      <c r="AK146" s="74">
        <v>1943.71</v>
      </c>
      <c r="AL146" s="74"/>
      <c r="AM146" s="74">
        <v>2581.2399999999998</v>
      </c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6"/>
      <c r="CH146" s="77"/>
      <c r="CI146" s="77"/>
      <c r="CJ146" s="77"/>
      <c r="CK146" s="77"/>
      <c r="CL146" s="8"/>
    </row>
    <row r="147" spans="1:96" ht="15" x14ac:dyDescent="0.25">
      <c r="A147" s="55">
        <f t="shared" si="135"/>
        <v>147</v>
      </c>
      <c r="B147" s="73"/>
      <c r="C147" s="73"/>
      <c r="D147" s="73"/>
      <c r="E147" s="73"/>
      <c r="F147" s="96"/>
      <c r="G147" s="73" t="s">
        <v>54</v>
      </c>
      <c r="H147" s="98" t="str">
        <f>$H$79</f>
        <v>דרוג BBB- ועד BBB+</v>
      </c>
      <c r="I147" s="73"/>
      <c r="J147" s="63">
        <f t="shared" si="136"/>
        <v>60424.859999999986</v>
      </c>
      <c r="K147" s="74"/>
      <c r="L147" s="74">
        <v>70</v>
      </c>
      <c r="M147" s="74">
        <v>3520.91</v>
      </c>
      <c r="N147" s="74"/>
      <c r="O147" s="74"/>
      <c r="P147" s="74"/>
      <c r="Q147" s="74">
        <v>8112.8</v>
      </c>
      <c r="R147" s="74"/>
      <c r="S147" s="74"/>
      <c r="T147" s="74"/>
      <c r="U147" s="74"/>
      <c r="V147" s="74"/>
      <c r="W147" s="74"/>
      <c r="X147" s="74">
        <v>811.98</v>
      </c>
      <c r="Y147" s="74"/>
      <c r="Z147" s="74"/>
      <c r="AA147" s="74"/>
      <c r="AB147" s="74">
        <v>1688.61</v>
      </c>
      <c r="AC147" s="74">
        <v>1127.46</v>
      </c>
      <c r="AD147" s="74">
        <v>30164.720000000001</v>
      </c>
      <c r="AE147" s="74">
        <v>454.99</v>
      </c>
      <c r="AF147" s="74">
        <v>388.49</v>
      </c>
      <c r="AG147" s="74">
        <v>286.99</v>
      </c>
      <c r="AH147" s="74">
        <v>598.49</v>
      </c>
      <c r="AI147" s="74"/>
      <c r="AJ147" s="74">
        <v>348.39</v>
      </c>
      <c r="AK147" s="74">
        <v>12851.03</v>
      </c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6"/>
      <c r="CH147" s="77"/>
      <c r="CI147" s="77"/>
      <c r="CJ147" s="77"/>
      <c r="CK147" s="77"/>
      <c r="CL147" s="8"/>
    </row>
    <row r="148" spans="1:96" ht="15" x14ac:dyDescent="0.25">
      <c r="A148" s="55">
        <f t="shared" si="135"/>
        <v>148</v>
      </c>
      <c r="B148" s="73"/>
      <c r="C148" s="73"/>
      <c r="D148" s="73"/>
      <c r="E148" s="73"/>
      <c r="F148" s="96"/>
      <c r="G148" s="73" t="s">
        <v>43</v>
      </c>
      <c r="H148" s="98" t="str">
        <f>$H$80</f>
        <v xml:space="preserve">דרוג נמוך מ- BBB- או לא מדורג </v>
      </c>
      <c r="I148" s="73"/>
      <c r="J148" s="63">
        <f t="shared" si="136"/>
        <v>93912.91</v>
      </c>
      <c r="K148" s="74"/>
      <c r="L148" s="74"/>
      <c r="M148" s="74">
        <v>2356.04</v>
      </c>
      <c r="N148" s="74"/>
      <c r="O148" s="74">
        <v>544.96</v>
      </c>
      <c r="P148" s="74"/>
      <c r="Q148" s="74">
        <v>5867.27</v>
      </c>
      <c r="R148" s="74"/>
      <c r="S148" s="74">
        <v>6401.54</v>
      </c>
      <c r="T148" s="74"/>
      <c r="U148" s="74">
        <v>28439.86</v>
      </c>
      <c r="V148" s="74"/>
      <c r="W148" s="74"/>
      <c r="X148" s="74"/>
      <c r="Y148" s="74"/>
      <c r="Z148" s="74"/>
      <c r="AA148" s="74"/>
      <c r="AB148" s="74">
        <v>562.47</v>
      </c>
      <c r="AC148" s="74">
        <v>377.63</v>
      </c>
      <c r="AD148" s="74">
        <v>10812.78</v>
      </c>
      <c r="AE148" s="74">
        <v>339.37</v>
      </c>
      <c r="AF148" s="74">
        <v>192.53</v>
      </c>
      <c r="AG148" s="74">
        <v>133.79</v>
      </c>
      <c r="AH148" s="74">
        <v>225.16</v>
      </c>
      <c r="AI148" s="74"/>
      <c r="AJ148" s="74">
        <v>868.08</v>
      </c>
      <c r="AK148" s="74">
        <v>33134.82</v>
      </c>
      <c r="AL148" s="74">
        <v>3656.61</v>
      </c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6"/>
      <c r="CH148" s="77"/>
      <c r="CI148" s="77"/>
      <c r="CJ148" s="77"/>
      <c r="CK148" s="77"/>
      <c r="CL148" s="8"/>
    </row>
    <row r="149" spans="1:96" ht="15" x14ac:dyDescent="0.25">
      <c r="A149" s="55">
        <f t="shared" si="135"/>
        <v>149</v>
      </c>
      <c r="B149" s="73"/>
      <c r="C149" s="73"/>
      <c r="D149" s="73"/>
      <c r="E149" s="73"/>
      <c r="F149" s="94" t="s">
        <v>75</v>
      </c>
      <c r="G149" s="95" t="s">
        <v>76</v>
      </c>
      <c r="H149" s="73"/>
      <c r="I149" s="73"/>
      <c r="J149" s="63">
        <f t="shared" si="136"/>
        <v>0</v>
      </c>
      <c r="K149" s="78">
        <f>SUM(K150:K153)</f>
        <v>0</v>
      </c>
      <c r="L149" s="78">
        <f t="shared" ref="L149:BW149" si="143">SUM(L150:L153)</f>
        <v>0</v>
      </c>
      <c r="M149" s="78">
        <f t="shared" si="143"/>
        <v>0</v>
      </c>
      <c r="N149" s="78">
        <f t="shared" si="143"/>
        <v>0</v>
      </c>
      <c r="O149" s="78">
        <f t="shared" si="143"/>
        <v>0</v>
      </c>
      <c r="P149" s="78">
        <f t="shared" si="143"/>
        <v>0</v>
      </c>
      <c r="Q149" s="78">
        <f t="shared" si="143"/>
        <v>0</v>
      </c>
      <c r="R149" s="78">
        <f t="shared" si="143"/>
        <v>0</v>
      </c>
      <c r="S149" s="78">
        <f t="shared" si="143"/>
        <v>0</v>
      </c>
      <c r="T149" s="78">
        <f t="shared" si="143"/>
        <v>0</v>
      </c>
      <c r="U149" s="78">
        <f t="shared" si="143"/>
        <v>0</v>
      </c>
      <c r="V149" s="78">
        <f t="shared" si="143"/>
        <v>0</v>
      </c>
      <c r="W149" s="78">
        <f t="shared" si="143"/>
        <v>0</v>
      </c>
      <c r="X149" s="78">
        <f t="shared" si="143"/>
        <v>0</v>
      </c>
      <c r="Y149" s="78">
        <f t="shared" si="143"/>
        <v>0</v>
      </c>
      <c r="Z149" s="78">
        <f t="shared" si="143"/>
        <v>0</v>
      </c>
      <c r="AA149" s="78">
        <f t="shared" si="143"/>
        <v>0</v>
      </c>
      <c r="AB149" s="78">
        <f t="shared" si="143"/>
        <v>0</v>
      </c>
      <c r="AC149" s="78">
        <f t="shared" si="143"/>
        <v>0</v>
      </c>
      <c r="AD149" s="78">
        <f t="shared" si="143"/>
        <v>0</v>
      </c>
      <c r="AE149" s="78">
        <f t="shared" si="143"/>
        <v>0</v>
      </c>
      <c r="AF149" s="78">
        <f t="shared" si="143"/>
        <v>0</v>
      </c>
      <c r="AG149" s="78">
        <f t="shared" si="143"/>
        <v>0</v>
      </c>
      <c r="AH149" s="78">
        <f t="shared" si="143"/>
        <v>0</v>
      </c>
      <c r="AI149" s="78">
        <f t="shared" si="143"/>
        <v>0</v>
      </c>
      <c r="AJ149" s="78">
        <f t="shared" si="143"/>
        <v>0</v>
      </c>
      <c r="AK149" s="78">
        <f t="shared" si="143"/>
        <v>0</v>
      </c>
      <c r="AL149" s="78">
        <f t="shared" si="143"/>
        <v>0</v>
      </c>
      <c r="AM149" s="78">
        <f t="shared" si="143"/>
        <v>0</v>
      </c>
      <c r="AN149" s="78">
        <f t="shared" si="143"/>
        <v>0</v>
      </c>
      <c r="AO149" s="78">
        <f t="shared" si="143"/>
        <v>0</v>
      </c>
      <c r="AP149" s="78">
        <f t="shared" si="143"/>
        <v>0</v>
      </c>
      <c r="AQ149" s="78">
        <f t="shared" si="143"/>
        <v>0</v>
      </c>
      <c r="AR149" s="78">
        <f t="shared" si="143"/>
        <v>0</v>
      </c>
      <c r="AS149" s="78">
        <f t="shared" si="143"/>
        <v>0</v>
      </c>
      <c r="AT149" s="78">
        <f t="shared" si="143"/>
        <v>0</v>
      </c>
      <c r="AU149" s="78">
        <f t="shared" si="143"/>
        <v>0</v>
      </c>
      <c r="AV149" s="78">
        <f t="shared" si="143"/>
        <v>0</v>
      </c>
      <c r="AW149" s="78">
        <f t="shared" si="143"/>
        <v>0</v>
      </c>
      <c r="AX149" s="78">
        <f t="shared" si="143"/>
        <v>0</v>
      </c>
      <c r="AY149" s="78">
        <f t="shared" si="143"/>
        <v>0</v>
      </c>
      <c r="AZ149" s="78">
        <f t="shared" si="143"/>
        <v>0</v>
      </c>
      <c r="BA149" s="78">
        <f t="shared" si="143"/>
        <v>0</v>
      </c>
      <c r="BB149" s="78">
        <f t="shared" si="143"/>
        <v>0</v>
      </c>
      <c r="BC149" s="78">
        <f t="shared" si="143"/>
        <v>0</v>
      </c>
      <c r="BD149" s="78">
        <f t="shared" si="143"/>
        <v>0</v>
      </c>
      <c r="BE149" s="78">
        <f t="shared" si="143"/>
        <v>0</v>
      </c>
      <c r="BF149" s="78">
        <f t="shared" si="143"/>
        <v>0</v>
      </c>
      <c r="BG149" s="78">
        <f t="shared" si="143"/>
        <v>0</v>
      </c>
      <c r="BH149" s="78">
        <f t="shared" si="143"/>
        <v>0</v>
      </c>
      <c r="BI149" s="78">
        <f t="shared" si="143"/>
        <v>0</v>
      </c>
      <c r="BJ149" s="78">
        <f t="shared" si="143"/>
        <v>0</v>
      </c>
      <c r="BK149" s="78">
        <f t="shared" si="143"/>
        <v>0</v>
      </c>
      <c r="BL149" s="78">
        <f t="shared" si="143"/>
        <v>0</v>
      </c>
      <c r="BM149" s="78">
        <f t="shared" si="143"/>
        <v>0</v>
      </c>
      <c r="BN149" s="78">
        <f t="shared" si="143"/>
        <v>0</v>
      </c>
      <c r="BO149" s="78">
        <f t="shared" si="143"/>
        <v>0</v>
      </c>
      <c r="BP149" s="78">
        <f t="shared" si="143"/>
        <v>0</v>
      </c>
      <c r="BQ149" s="78">
        <f t="shared" si="143"/>
        <v>0</v>
      </c>
      <c r="BR149" s="78">
        <f t="shared" si="143"/>
        <v>0</v>
      </c>
      <c r="BS149" s="78">
        <f t="shared" si="143"/>
        <v>0</v>
      </c>
      <c r="BT149" s="78">
        <f t="shared" si="143"/>
        <v>0</v>
      </c>
      <c r="BU149" s="78">
        <f t="shared" si="143"/>
        <v>0</v>
      </c>
      <c r="BV149" s="78">
        <f t="shared" si="143"/>
        <v>0</v>
      </c>
      <c r="BW149" s="78">
        <f t="shared" si="143"/>
        <v>0</v>
      </c>
      <c r="BX149" s="78">
        <f t="shared" ref="BX149:CV149" si="144">SUM(BX150:BX153)</f>
        <v>0</v>
      </c>
      <c r="BY149" s="78">
        <f t="shared" si="144"/>
        <v>0</v>
      </c>
      <c r="BZ149" s="78">
        <f t="shared" si="144"/>
        <v>0</v>
      </c>
      <c r="CA149" s="78">
        <f t="shared" si="144"/>
        <v>0</v>
      </c>
      <c r="CB149" s="78">
        <f t="shared" si="144"/>
        <v>0</v>
      </c>
      <c r="CC149" s="78">
        <f t="shared" si="144"/>
        <v>0</v>
      </c>
      <c r="CD149" s="78">
        <f t="shared" si="144"/>
        <v>0</v>
      </c>
      <c r="CE149" s="78">
        <f t="shared" si="144"/>
        <v>0</v>
      </c>
      <c r="CF149" s="78">
        <f t="shared" si="144"/>
        <v>0</v>
      </c>
      <c r="CG149" s="79">
        <f>SUM(CG150:CG153)</f>
        <v>0</v>
      </c>
      <c r="CH149" s="80">
        <f t="shared" ref="CH149:CK149" si="145">SUM(CH150:CH153)</f>
        <v>0</v>
      </c>
      <c r="CI149" s="80">
        <f t="shared" si="145"/>
        <v>0</v>
      </c>
      <c r="CJ149" s="80">
        <f t="shared" si="145"/>
        <v>0</v>
      </c>
      <c r="CK149" s="80">
        <f t="shared" si="145"/>
        <v>0</v>
      </c>
      <c r="CL149" s="8"/>
    </row>
    <row r="150" spans="1:96" ht="15" x14ac:dyDescent="0.25">
      <c r="A150" s="55">
        <f t="shared" si="135"/>
        <v>150</v>
      </c>
      <c r="B150" s="73"/>
      <c r="C150" s="73"/>
      <c r="D150" s="73"/>
      <c r="E150" s="73"/>
      <c r="F150" s="96"/>
      <c r="G150" s="73" t="s">
        <v>41</v>
      </c>
      <c r="H150" s="98" t="str">
        <f>$H$78</f>
        <v xml:space="preserve">דרוג A- ומעלה </v>
      </c>
      <c r="I150" s="98"/>
      <c r="J150" s="63">
        <f t="shared" si="136"/>
        <v>0</v>
      </c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6"/>
      <c r="CH150" s="77"/>
      <c r="CI150" s="77"/>
      <c r="CJ150" s="77"/>
      <c r="CK150" s="77"/>
      <c r="CL150" s="8"/>
    </row>
    <row r="151" spans="1:96" ht="15" x14ac:dyDescent="0.25">
      <c r="A151" s="55">
        <f t="shared" si="135"/>
        <v>151</v>
      </c>
      <c r="B151" s="73"/>
      <c r="C151" s="73"/>
      <c r="D151" s="73"/>
      <c r="E151" s="73"/>
      <c r="F151" s="96"/>
      <c r="G151" s="73" t="s">
        <v>54</v>
      </c>
      <c r="H151" s="98" t="str">
        <f>$H$79</f>
        <v>דרוג BBB- ועד BBB+</v>
      </c>
      <c r="I151" s="73"/>
      <c r="J151" s="63">
        <f t="shared" si="136"/>
        <v>0</v>
      </c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6"/>
      <c r="CH151" s="77"/>
      <c r="CI151" s="77"/>
      <c r="CJ151" s="77"/>
      <c r="CK151" s="77"/>
      <c r="CL151" s="8"/>
    </row>
    <row r="152" spans="1:96" ht="15" x14ac:dyDescent="0.25">
      <c r="A152" s="55">
        <f t="shared" si="135"/>
        <v>152</v>
      </c>
      <c r="B152" s="73"/>
      <c r="C152" s="73"/>
      <c r="D152" s="73"/>
      <c r="E152" s="73"/>
      <c r="F152" s="96"/>
      <c r="G152" s="73" t="s">
        <v>43</v>
      </c>
      <c r="H152" s="73" t="str">
        <f>$H$68</f>
        <v xml:space="preserve">בדרוג נמוך מ- BBB- או לא מדורג עם בטוחה מספקת </v>
      </c>
      <c r="I152" s="73"/>
      <c r="J152" s="63">
        <f t="shared" si="136"/>
        <v>0</v>
      </c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6"/>
      <c r="CH152" s="77"/>
      <c r="CI152" s="77"/>
      <c r="CJ152" s="77"/>
      <c r="CK152" s="77"/>
      <c r="CL152" s="8"/>
    </row>
    <row r="153" spans="1:96" ht="15" x14ac:dyDescent="0.25">
      <c r="A153" s="55">
        <f t="shared" si="135"/>
        <v>153</v>
      </c>
      <c r="B153" s="73"/>
      <c r="C153" s="73"/>
      <c r="D153" s="73"/>
      <c r="E153" s="73"/>
      <c r="F153" s="96"/>
      <c r="G153" s="73" t="s">
        <v>45</v>
      </c>
      <c r="H153" s="98" t="str">
        <f>H148</f>
        <v xml:space="preserve">דרוג נמוך מ- BBB- או לא מדורג </v>
      </c>
      <c r="I153" s="73"/>
      <c r="J153" s="63">
        <f t="shared" si="136"/>
        <v>0</v>
      </c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6"/>
      <c r="CH153" s="77"/>
      <c r="CI153" s="77"/>
      <c r="CJ153" s="77"/>
      <c r="CK153" s="77"/>
      <c r="CL153" s="8"/>
    </row>
    <row r="154" spans="1:96" s="103" customFormat="1" ht="15" x14ac:dyDescent="0.25">
      <c r="A154" s="81">
        <f t="shared" si="135"/>
        <v>154</v>
      </c>
      <c r="B154" s="82"/>
      <c r="C154" s="82"/>
      <c r="D154" s="82"/>
      <c r="E154" s="82"/>
      <c r="F154" s="82"/>
      <c r="G154" s="82"/>
      <c r="H154" s="82"/>
      <c r="I154" s="83"/>
      <c r="J154" s="84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6"/>
      <c r="CH154" s="87"/>
      <c r="CI154" s="87"/>
      <c r="CJ154" s="87"/>
      <c r="CK154" s="87"/>
      <c r="CL154" s="8"/>
      <c r="CM154" s="9"/>
      <c r="CN154" s="9"/>
      <c r="CO154" s="9"/>
      <c r="CP154"/>
      <c r="CQ154"/>
      <c r="CR154"/>
    </row>
    <row r="155" spans="1:96" ht="16.5" x14ac:dyDescent="0.3">
      <c r="A155" s="55">
        <f t="shared" si="135"/>
        <v>155</v>
      </c>
      <c r="B155" s="73"/>
      <c r="C155" s="70"/>
      <c r="D155" s="56" t="s">
        <v>81</v>
      </c>
      <c r="E155" s="68" t="s">
        <v>82</v>
      </c>
      <c r="F155" s="69"/>
      <c r="G155" s="70"/>
      <c r="H155" s="70"/>
      <c r="I155" s="70"/>
      <c r="J155" s="63">
        <f t="shared" si="136"/>
        <v>5528643.9099999992</v>
      </c>
      <c r="K155" s="64">
        <f>SUM(K156,K166)</f>
        <v>0</v>
      </c>
      <c r="L155" s="64">
        <f t="shared" ref="L155:BW155" si="146">SUM(L156,L166)</f>
        <v>15495.94</v>
      </c>
      <c r="M155" s="64">
        <f t="shared" si="146"/>
        <v>478084.38</v>
      </c>
      <c r="N155" s="64">
        <f t="shared" si="146"/>
        <v>0</v>
      </c>
      <c r="O155" s="64">
        <f t="shared" si="146"/>
        <v>17037.71</v>
      </c>
      <c r="P155" s="64">
        <f t="shared" si="146"/>
        <v>183207.18999999997</v>
      </c>
      <c r="Q155" s="64">
        <f t="shared" si="146"/>
        <v>1048652.93</v>
      </c>
      <c r="R155" s="64">
        <f t="shared" si="146"/>
        <v>0</v>
      </c>
      <c r="S155" s="64">
        <f t="shared" si="146"/>
        <v>0</v>
      </c>
      <c r="T155" s="64">
        <f t="shared" si="146"/>
        <v>306837.55</v>
      </c>
      <c r="U155" s="64">
        <f t="shared" si="146"/>
        <v>645746.15999999992</v>
      </c>
      <c r="V155" s="64">
        <f t="shared" si="146"/>
        <v>0</v>
      </c>
      <c r="W155" s="64">
        <f t="shared" si="146"/>
        <v>0</v>
      </c>
      <c r="X155" s="64">
        <f t="shared" si="146"/>
        <v>0</v>
      </c>
      <c r="Y155" s="64">
        <f t="shared" si="146"/>
        <v>1331.8</v>
      </c>
      <c r="Z155" s="64">
        <f t="shared" si="146"/>
        <v>338744.49</v>
      </c>
      <c r="AA155" s="64">
        <f t="shared" si="146"/>
        <v>804107.11999999988</v>
      </c>
      <c r="AB155" s="64">
        <f t="shared" si="146"/>
        <v>0</v>
      </c>
      <c r="AC155" s="64">
        <f t="shared" si="146"/>
        <v>295781.75000000006</v>
      </c>
      <c r="AD155" s="64">
        <f t="shared" si="146"/>
        <v>564062.04</v>
      </c>
      <c r="AE155" s="64">
        <f t="shared" si="146"/>
        <v>77135.95</v>
      </c>
      <c r="AF155" s="64">
        <f t="shared" si="146"/>
        <v>39812.810000000005</v>
      </c>
      <c r="AG155" s="64">
        <f t="shared" si="146"/>
        <v>22873.54</v>
      </c>
      <c r="AH155" s="64">
        <f t="shared" si="146"/>
        <v>34678.39</v>
      </c>
      <c r="AI155" s="64">
        <f t="shared" si="146"/>
        <v>0</v>
      </c>
      <c r="AJ155" s="64">
        <f t="shared" si="146"/>
        <v>0</v>
      </c>
      <c r="AK155" s="64">
        <f t="shared" si="146"/>
        <v>381403.16000000003</v>
      </c>
      <c r="AL155" s="64">
        <f t="shared" si="146"/>
        <v>174081.38</v>
      </c>
      <c r="AM155" s="64">
        <f t="shared" si="146"/>
        <v>44680.090000000004</v>
      </c>
      <c r="AN155" s="64">
        <f t="shared" si="146"/>
        <v>0</v>
      </c>
      <c r="AO155" s="64">
        <f t="shared" si="146"/>
        <v>54889.53</v>
      </c>
      <c r="AP155" s="64">
        <f t="shared" si="146"/>
        <v>0</v>
      </c>
      <c r="AQ155" s="64">
        <f t="shared" si="146"/>
        <v>0</v>
      </c>
      <c r="AR155" s="64">
        <f t="shared" si="146"/>
        <v>0</v>
      </c>
      <c r="AS155" s="64">
        <f t="shared" si="146"/>
        <v>0</v>
      </c>
      <c r="AT155" s="64">
        <f t="shared" si="146"/>
        <v>0</v>
      </c>
      <c r="AU155" s="64">
        <f t="shared" si="146"/>
        <v>0</v>
      </c>
      <c r="AV155" s="64">
        <f t="shared" si="146"/>
        <v>0</v>
      </c>
      <c r="AW155" s="64">
        <f t="shared" si="146"/>
        <v>0</v>
      </c>
      <c r="AX155" s="64">
        <f t="shared" si="146"/>
        <v>0</v>
      </c>
      <c r="AY155" s="64">
        <f t="shared" si="146"/>
        <v>0</v>
      </c>
      <c r="AZ155" s="64">
        <f t="shared" si="146"/>
        <v>0</v>
      </c>
      <c r="BA155" s="64">
        <f t="shared" si="146"/>
        <v>0</v>
      </c>
      <c r="BB155" s="64">
        <f t="shared" si="146"/>
        <v>0</v>
      </c>
      <c r="BC155" s="64">
        <f t="shared" si="146"/>
        <v>0</v>
      </c>
      <c r="BD155" s="64">
        <f t="shared" si="146"/>
        <v>0</v>
      </c>
      <c r="BE155" s="64">
        <f t="shared" si="146"/>
        <v>0</v>
      </c>
      <c r="BF155" s="64">
        <f t="shared" si="146"/>
        <v>0</v>
      </c>
      <c r="BG155" s="64">
        <f t="shared" si="146"/>
        <v>0</v>
      </c>
      <c r="BH155" s="64">
        <f t="shared" si="146"/>
        <v>0</v>
      </c>
      <c r="BI155" s="64">
        <f t="shared" si="146"/>
        <v>0</v>
      </c>
      <c r="BJ155" s="64">
        <f t="shared" si="146"/>
        <v>0</v>
      </c>
      <c r="BK155" s="64">
        <f t="shared" si="146"/>
        <v>0</v>
      </c>
      <c r="BL155" s="64">
        <f t="shared" si="146"/>
        <v>0</v>
      </c>
      <c r="BM155" s="64">
        <f t="shared" si="146"/>
        <v>0</v>
      </c>
      <c r="BN155" s="64">
        <f t="shared" si="146"/>
        <v>0</v>
      </c>
      <c r="BO155" s="64">
        <f t="shared" si="146"/>
        <v>0</v>
      </c>
      <c r="BP155" s="64">
        <f t="shared" si="146"/>
        <v>0</v>
      </c>
      <c r="BQ155" s="64">
        <f t="shared" si="146"/>
        <v>0</v>
      </c>
      <c r="BR155" s="64">
        <f t="shared" si="146"/>
        <v>0</v>
      </c>
      <c r="BS155" s="64">
        <f t="shared" si="146"/>
        <v>0</v>
      </c>
      <c r="BT155" s="64">
        <f t="shared" si="146"/>
        <v>0</v>
      </c>
      <c r="BU155" s="64">
        <f t="shared" si="146"/>
        <v>0</v>
      </c>
      <c r="BV155" s="64">
        <f t="shared" si="146"/>
        <v>0</v>
      </c>
      <c r="BW155" s="64">
        <f t="shared" si="146"/>
        <v>0</v>
      </c>
      <c r="BX155" s="64">
        <f t="shared" ref="BX155:CV155" si="147">SUM(BX156,BX166)</f>
        <v>0</v>
      </c>
      <c r="BY155" s="64">
        <f t="shared" si="147"/>
        <v>0</v>
      </c>
      <c r="BZ155" s="64">
        <f t="shared" si="147"/>
        <v>0</v>
      </c>
      <c r="CA155" s="64">
        <f t="shared" si="147"/>
        <v>0</v>
      </c>
      <c r="CB155" s="64">
        <f t="shared" si="147"/>
        <v>0</v>
      </c>
      <c r="CC155" s="64">
        <f t="shared" si="147"/>
        <v>0</v>
      </c>
      <c r="CD155" s="64">
        <f t="shared" si="147"/>
        <v>0</v>
      </c>
      <c r="CE155" s="64">
        <f t="shared" si="147"/>
        <v>0</v>
      </c>
      <c r="CF155" s="64">
        <f t="shared" si="147"/>
        <v>0</v>
      </c>
      <c r="CG155" s="65">
        <f>SUM(CG156,CG166)</f>
        <v>0</v>
      </c>
      <c r="CH155" s="64">
        <f t="shared" ref="CH155:CK155" si="148">SUM(CH156,CH166)</f>
        <v>0</v>
      </c>
      <c r="CI155" s="64">
        <f t="shared" si="148"/>
        <v>0</v>
      </c>
      <c r="CJ155" s="64">
        <f t="shared" si="148"/>
        <v>0</v>
      </c>
      <c r="CK155" s="64">
        <f t="shared" si="148"/>
        <v>0</v>
      </c>
      <c r="CL155" s="8"/>
    </row>
    <row r="156" spans="1:96" ht="15" x14ac:dyDescent="0.25">
      <c r="A156" s="55">
        <f t="shared" si="135"/>
        <v>156</v>
      </c>
      <c r="B156" s="73"/>
      <c r="C156" s="73"/>
      <c r="D156" s="71"/>
      <c r="E156" s="71" t="s">
        <v>19</v>
      </c>
      <c r="F156" s="91" t="s">
        <v>18</v>
      </c>
      <c r="G156" s="73"/>
      <c r="H156" s="73"/>
      <c r="I156" s="73"/>
      <c r="J156" s="63">
        <f t="shared" si="136"/>
        <v>4393321.9600000009</v>
      </c>
      <c r="K156" s="64">
        <f>SUM(K157,K165)</f>
        <v>0</v>
      </c>
      <c r="L156" s="64">
        <f t="shared" ref="L156:BW156" si="149">SUM(L157,L165)</f>
        <v>12603.27</v>
      </c>
      <c r="M156" s="64">
        <f t="shared" si="149"/>
        <v>398249.74</v>
      </c>
      <c r="N156" s="64">
        <f t="shared" si="149"/>
        <v>0</v>
      </c>
      <c r="O156" s="64">
        <f t="shared" si="149"/>
        <v>15174.81</v>
      </c>
      <c r="P156" s="64">
        <f t="shared" si="149"/>
        <v>157635.19999999998</v>
      </c>
      <c r="Q156" s="64">
        <f t="shared" si="149"/>
        <v>863380.75</v>
      </c>
      <c r="R156" s="64">
        <f t="shared" si="149"/>
        <v>0</v>
      </c>
      <c r="S156" s="64">
        <f t="shared" si="149"/>
        <v>0</v>
      </c>
      <c r="T156" s="64">
        <f t="shared" si="149"/>
        <v>120586.23999999999</v>
      </c>
      <c r="U156" s="64">
        <f t="shared" si="149"/>
        <v>251820.61</v>
      </c>
      <c r="V156" s="64">
        <f t="shared" si="149"/>
        <v>0</v>
      </c>
      <c r="W156" s="64">
        <f t="shared" si="149"/>
        <v>0</v>
      </c>
      <c r="X156" s="64">
        <f t="shared" si="149"/>
        <v>0</v>
      </c>
      <c r="Y156" s="64">
        <f t="shared" si="149"/>
        <v>1331.8</v>
      </c>
      <c r="Z156" s="64">
        <f t="shared" si="149"/>
        <v>299481.77</v>
      </c>
      <c r="AA156" s="64">
        <f t="shared" si="149"/>
        <v>687301.30999999994</v>
      </c>
      <c r="AB156" s="64">
        <f t="shared" si="149"/>
        <v>0</v>
      </c>
      <c r="AC156" s="64">
        <f t="shared" si="149"/>
        <v>290102.48000000004</v>
      </c>
      <c r="AD156" s="64">
        <f t="shared" si="149"/>
        <v>548699.65</v>
      </c>
      <c r="AE156" s="64">
        <f t="shared" si="149"/>
        <v>63344.069999999992</v>
      </c>
      <c r="AF156" s="64">
        <f t="shared" si="149"/>
        <v>32392.620000000003</v>
      </c>
      <c r="AG156" s="64">
        <f t="shared" si="149"/>
        <v>19058.16</v>
      </c>
      <c r="AH156" s="64">
        <f t="shared" si="149"/>
        <v>27696.86</v>
      </c>
      <c r="AI156" s="64">
        <f t="shared" si="149"/>
        <v>0</v>
      </c>
      <c r="AJ156" s="64">
        <f t="shared" si="149"/>
        <v>0</v>
      </c>
      <c r="AK156" s="64">
        <f t="shared" si="149"/>
        <v>340287.81000000006</v>
      </c>
      <c r="AL156" s="64">
        <f t="shared" si="149"/>
        <v>164605.19</v>
      </c>
      <c r="AM156" s="64">
        <f t="shared" si="149"/>
        <v>44680.090000000004</v>
      </c>
      <c r="AN156" s="64">
        <f t="shared" si="149"/>
        <v>0</v>
      </c>
      <c r="AO156" s="64">
        <f t="shared" si="149"/>
        <v>54889.53</v>
      </c>
      <c r="AP156" s="64">
        <f t="shared" si="149"/>
        <v>0</v>
      </c>
      <c r="AQ156" s="64">
        <f t="shared" si="149"/>
        <v>0</v>
      </c>
      <c r="AR156" s="64">
        <f t="shared" si="149"/>
        <v>0</v>
      </c>
      <c r="AS156" s="64">
        <f t="shared" si="149"/>
        <v>0</v>
      </c>
      <c r="AT156" s="64">
        <f t="shared" si="149"/>
        <v>0</v>
      </c>
      <c r="AU156" s="64">
        <f t="shared" si="149"/>
        <v>0</v>
      </c>
      <c r="AV156" s="64">
        <f t="shared" si="149"/>
        <v>0</v>
      </c>
      <c r="AW156" s="64">
        <f t="shared" si="149"/>
        <v>0</v>
      </c>
      <c r="AX156" s="64">
        <f t="shared" si="149"/>
        <v>0</v>
      </c>
      <c r="AY156" s="64">
        <f t="shared" si="149"/>
        <v>0</v>
      </c>
      <c r="AZ156" s="64">
        <f t="shared" si="149"/>
        <v>0</v>
      </c>
      <c r="BA156" s="64">
        <f t="shared" si="149"/>
        <v>0</v>
      </c>
      <c r="BB156" s="64">
        <f t="shared" si="149"/>
        <v>0</v>
      </c>
      <c r="BC156" s="64">
        <f t="shared" si="149"/>
        <v>0</v>
      </c>
      <c r="BD156" s="64">
        <f t="shared" si="149"/>
        <v>0</v>
      </c>
      <c r="BE156" s="64">
        <f t="shared" si="149"/>
        <v>0</v>
      </c>
      <c r="BF156" s="64">
        <f t="shared" si="149"/>
        <v>0</v>
      </c>
      <c r="BG156" s="64">
        <f t="shared" si="149"/>
        <v>0</v>
      </c>
      <c r="BH156" s="64">
        <f t="shared" si="149"/>
        <v>0</v>
      </c>
      <c r="BI156" s="64">
        <f t="shared" si="149"/>
        <v>0</v>
      </c>
      <c r="BJ156" s="64">
        <f t="shared" si="149"/>
        <v>0</v>
      </c>
      <c r="BK156" s="64">
        <f t="shared" si="149"/>
        <v>0</v>
      </c>
      <c r="BL156" s="64">
        <f t="shared" si="149"/>
        <v>0</v>
      </c>
      <c r="BM156" s="64">
        <f t="shared" si="149"/>
        <v>0</v>
      </c>
      <c r="BN156" s="64">
        <f t="shared" si="149"/>
        <v>0</v>
      </c>
      <c r="BO156" s="64">
        <f t="shared" si="149"/>
        <v>0</v>
      </c>
      <c r="BP156" s="64">
        <f t="shared" si="149"/>
        <v>0</v>
      </c>
      <c r="BQ156" s="64">
        <f t="shared" si="149"/>
        <v>0</v>
      </c>
      <c r="BR156" s="64">
        <f t="shared" si="149"/>
        <v>0</v>
      </c>
      <c r="BS156" s="64">
        <f t="shared" si="149"/>
        <v>0</v>
      </c>
      <c r="BT156" s="64">
        <f t="shared" si="149"/>
        <v>0</v>
      </c>
      <c r="BU156" s="64">
        <f t="shared" si="149"/>
        <v>0</v>
      </c>
      <c r="BV156" s="64">
        <f t="shared" si="149"/>
        <v>0</v>
      </c>
      <c r="BW156" s="64">
        <f t="shared" si="149"/>
        <v>0</v>
      </c>
      <c r="BX156" s="64">
        <f t="shared" ref="BX156:CV156" si="150">SUM(BX157,BX165)</f>
        <v>0</v>
      </c>
      <c r="BY156" s="64">
        <f t="shared" si="150"/>
        <v>0</v>
      </c>
      <c r="BZ156" s="64">
        <f t="shared" si="150"/>
        <v>0</v>
      </c>
      <c r="CA156" s="64">
        <f t="shared" si="150"/>
        <v>0</v>
      </c>
      <c r="CB156" s="64">
        <f t="shared" si="150"/>
        <v>0</v>
      </c>
      <c r="CC156" s="64">
        <f t="shared" si="150"/>
        <v>0</v>
      </c>
      <c r="CD156" s="64">
        <f t="shared" si="150"/>
        <v>0</v>
      </c>
      <c r="CE156" s="64">
        <f t="shared" si="150"/>
        <v>0</v>
      </c>
      <c r="CF156" s="64">
        <f t="shared" si="150"/>
        <v>0</v>
      </c>
      <c r="CG156" s="65">
        <f>SUM(CG157,CG165)</f>
        <v>0</v>
      </c>
      <c r="CH156" s="64">
        <f t="shared" ref="CH156:CK156" si="151">SUM(CH157,CH165)</f>
        <v>0</v>
      </c>
      <c r="CI156" s="64">
        <f t="shared" si="151"/>
        <v>0</v>
      </c>
      <c r="CJ156" s="64">
        <f t="shared" si="151"/>
        <v>0</v>
      </c>
      <c r="CK156" s="64">
        <f t="shared" si="151"/>
        <v>0</v>
      </c>
      <c r="CL156" s="8"/>
    </row>
    <row r="157" spans="1:96" s="62" customFormat="1" ht="15" x14ac:dyDescent="0.25">
      <c r="A157" s="55">
        <f t="shared" si="135"/>
        <v>157</v>
      </c>
      <c r="B157" s="71"/>
      <c r="C157" s="71"/>
      <c r="D157" s="71"/>
      <c r="E157" s="71"/>
      <c r="F157" s="94" t="s">
        <v>39</v>
      </c>
      <c r="G157" s="95" t="s">
        <v>40</v>
      </c>
      <c r="H157" s="71"/>
      <c r="I157" s="71"/>
      <c r="J157" s="63">
        <f t="shared" si="136"/>
        <v>3948867.8399999994</v>
      </c>
      <c r="K157" s="92">
        <f>SUM(K158,K162,K163,K164)</f>
        <v>0</v>
      </c>
      <c r="L157" s="92">
        <f t="shared" ref="L157:BW157" si="152">SUM(L158,L162,L163,L164)</f>
        <v>9819.4500000000007</v>
      </c>
      <c r="M157" s="92">
        <f t="shared" si="152"/>
        <v>254891.74000000002</v>
      </c>
      <c r="N157" s="92">
        <f t="shared" si="152"/>
        <v>0</v>
      </c>
      <c r="O157" s="92">
        <f t="shared" si="152"/>
        <v>0</v>
      </c>
      <c r="P157" s="92">
        <f t="shared" si="152"/>
        <v>146046.57999999999</v>
      </c>
      <c r="Q157" s="92">
        <f t="shared" si="152"/>
        <v>632192.14</v>
      </c>
      <c r="R157" s="92">
        <f t="shared" si="152"/>
        <v>0</v>
      </c>
      <c r="S157" s="92">
        <f t="shared" si="152"/>
        <v>0</v>
      </c>
      <c r="T157" s="92">
        <f t="shared" si="152"/>
        <v>120586.23999999999</v>
      </c>
      <c r="U157" s="92">
        <f t="shared" si="152"/>
        <v>251820.61</v>
      </c>
      <c r="V157" s="92">
        <f t="shared" si="152"/>
        <v>0</v>
      </c>
      <c r="W157" s="92">
        <f t="shared" si="152"/>
        <v>0</v>
      </c>
      <c r="X157" s="92">
        <f t="shared" si="152"/>
        <v>0</v>
      </c>
      <c r="Y157" s="92">
        <f t="shared" si="152"/>
        <v>1331.8</v>
      </c>
      <c r="Z157" s="92">
        <f t="shared" si="152"/>
        <v>299481.77</v>
      </c>
      <c r="AA157" s="92">
        <f t="shared" si="152"/>
        <v>687301.30999999994</v>
      </c>
      <c r="AB157" s="92">
        <f t="shared" si="152"/>
        <v>0</v>
      </c>
      <c r="AC157" s="92">
        <f t="shared" si="152"/>
        <v>290102.48000000004</v>
      </c>
      <c r="AD157" s="92">
        <f t="shared" si="152"/>
        <v>548699.65</v>
      </c>
      <c r="AE157" s="92">
        <f t="shared" si="152"/>
        <v>44439.45</v>
      </c>
      <c r="AF157" s="92">
        <f t="shared" si="152"/>
        <v>25586.370000000003</v>
      </c>
      <c r="AG157" s="92">
        <f t="shared" si="152"/>
        <v>13841.84</v>
      </c>
      <c r="AH157" s="92">
        <f t="shared" si="152"/>
        <v>18263.79</v>
      </c>
      <c r="AI157" s="92">
        <f t="shared" si="152"/>
        <v>0</v>
      </c>
      <c r="AJ157" s="92">
        <f t="shared" si="152"/>
        <v>0</v>
      </c>
      <c r="AK157" s="92">
        <f t="shared" si="152"/>
        <v>340287.81000000006</v>
      </c>
      <c r="AL157" s="92">
        <f t="shared" si="152"/>
        <v>164605.19</v>
      </c>
      <c r="AM157" s="92">
        <f t="shared" si="152"/>
        <v>44680.090000000004</v>
      </c>
      <c r="AN157" s="92">
        <f t="shared" si="152"/>
        <v>0</v>
      </c>
      <c r="AO157" s="92">
        <f t="shared" si="152"/>
        <v>54889.53</v>
      </c>
      <c r="AP157" s="92">
        <f t="shared" si="152"/>
        <v>0</v>
      </c>
      <c r="AQ157" s="92">
        <f t="shared" si="152"/>
        <v>0</v>
      </c>
      <c r="AR157" s="92">
        <f t="shared" si="152"/>
        <v>0</v>
      </c>
      <c r="AS157" s="92">
        <f t="shared" si="152"/>
        <v>0</v>
      </c>
      <c r="AT157" s="92">
        <f t="shared" si="152"/>
        <v>0</v>
      </c>
      <c r="AU157" s="92">
        <f t="shared" si="152"/>
        <v>0</v>
      </c>
      <c r="AV157" s="92">
        <f t="shared" si="152"/>
        <v>0</v>
      </c>
      <c r="AW157" s="92">
        <f t="shared" si="152"/>
        <v>0</v>
      </c>
      <c r="AX157" s="92">
        <f t="shared" si="152"/>
        <v>0</v>
      </c>
      <c r="AY157" s="92">
        <f t="shared" si="152"/>
        <v>0</v>
      </c>
      <c r="AZ157" s="92">
        <f t="shared" si="152"/>
        <v>0</v>
      </c>
      <c r="BA157" s="92">
        <f t="shared" si="152"/>
        <v>0</v>
      </c>
      <c r="BB157" s="92">
        <f t="shared" si="152"/>
        <v>0</v>
      </c>
      <c r="BC157" s="92">
        <f t="shared" si="152"/>
        <v>0</v>
      </c>
      <c r="BD157" s="92">
        <f t="shared" si="152"/>
        <v>0</v>
      </c>
      <c r="BE157" s="92">
        <f t="shared" si="152"/>
        <v>0</v>
      </c>
      <c r="BF157" s="92">
        <f t="shared" si="152"/>
        <v>0</v>
      </c>
      <c r="BG157" s="92">
        <f t="shared" si="152"/>
        <v>0</v>
      </c>
      <c r="BH157" s="92">
        <f t="shared" si="152"/>
        <v>0</v>
      </c>
      <c r="BI157" s="92">
        <f t="shared" si="152"/>
        <v>0</v>
      </c>
      <c r="BJ157" s="92">
        <f t="shared" si="152"/>
        <v>0</v>
      </c>
      <c r="BK157" s="92">
        <f t="shared" si="152"/>
        <v>0</v>
      </c>
      <c r="BL157" s="92">
        <f t="shared" si="152"/>
        <v>0</v>
      </c>
      <c r="BM157" s="92">
        <f t="shared" si="152"/>
        <v>0</v>
      </c>
      <c r="BN157" s="92">
        <f t="shared" si="152"/>
        <v>0</v>
      </c>
      <c r="BO157" s="92">
        <f t="shared" si="152"/>
        <v>0</v>
      </c>
      <c r="BP157" s="92">
        <f t="shared" si="152"/>
        <v>0</v>
      </c>
      <c r="BQ157" s="92">
        <f t="shared" si="152"/>
        <v>0</v>
      </c>
      <c r="BR157" s="92">
        <f t="shared" si="152"/>
        <v>0</v>
      </c>
      <c r="BS157" s="92">
        <f t="shared" si="152"/>
        <v>0</v>
      </c>
      <c r="BT157" s="92">
        <f t="shared" si="152"/>
        <v>0</v>
      </c>
      <c r="BU157" s="92">
        <f t="shared" si="152"/>
        <v>0</v>
      </c>
      <c r="BV157" s="92">
        <f t="shared" si="152"/>
        <v>0</v>
      </c>
      <c r="BW157" s="92">
        <f t="shared" si="152"/>
        <v>0</v>
      </c>
      <c r="BX157" s="92">
        <f t="shared" ref="BX157:CV157" si="153">SUM(BX158,BX162,BX163,BX164)</f>
        <v>0</v>
      </c>
      <c r="BY157" s="92">
        <f t="shared" si="153"/>
        <v>0</v>
      </c>
      <c r="BZ157" s="92">
        <f t="shared" si="153"/>
        <v>0</v>
      </c>
      <c r="CA157" s="92">
        <f t="shared" si="153"/>
        <v>0</v>
      </c>
      <c r="CB157" s="92">
        <f t="shared" si="153"/>
        <v>0</v>
      </c>
      <c r="CC157" s="92">
        <f t="shared" si="153"/>
        <v>0</v>
      </c>
      <c r="CD157" s="92">
        <f t="shared" si="153"/>
        <v>0</v>
      </c>
      <c r="CE157" s="92">
        <f t="shared" si="153"/>
        <v>0</v>
      </c>
      <c r="CF157" s="92">
        <f t="shared" si="153"/>
        <v>0</v>
      </c>
      <c r="CG157" s="93">
        <f>SUM(CG158,CG162,CG163,CG164)</f>
        <v>0</v>
      </c>
      <c r="CH157" s="80">
        <f t="shared" ref="CH157:CK157" si="154">SUM(CH158,CH162,CH163,CH164)</f>
        <v>0</v>
      </c>
      <c r="CI157" s="80">
        <f t="shared" si="154"/>
        <v>0</v>
      </c>
      <c r="CJ157" s="80">
        <f t="shared" si="154"/>
        <v>0</v>
      </c>
      <c r="CK157" s="80">
        <f t="shared" si="154"/>
        <v>0</v>
      </c>
      <c r="CL157" s="61"/>
      <c r="CM157" s="9"/>
      <c r="CN157" s="9"/>
      <c r="CO157" s="9"/>
      <c r="CP157"/>
      <c r="CQ157"/>
      <c r="CR157"/>
    </row>
    <row r="158" spans="1:96" ht="15" x14ac:dyDescent="0.25">
      <c r="A158" s="55">
        <f t="shared" si="135"/>
        <v>158</v>
      </c>
      <c r="B158" s="73"/>
      <c r="C158" s="73"/>
      <c r="D158" s="73"/>
      <c r="E158" s="73"/>
      <c r="F158" s="96"/>
      <c r="G158" s="73" t="s">
        <v>41</v>
      </c>
      <c r="H158" s="98" t="str">
        <f>'[1]טופס 106 חודשי'!H158</f>
        <v>ת"א 35</v>
      </c>
      <c r="I158" s="73"/>
      <c r="J158" s="63">
        <f t="shared" si="136"/>
        <v>2730752.4899999993</v>
      </c>
      <c r="K158" s="78">
        <f>SUM(K159:K161)</f>
        <v>0</v>
      </c>
      <c r="L158" s="78">
        <f t="shared" ref="L158:BW158" si="155">SUM(L159:L161)</f>
        <v>7294.6</v>
      </c>
      <c r="M158" s="78">
        <f t="shared" si="155"/>
        <v>171338.26</v>
      </c>
      <c r="N158" s="78">
        <f t="shared" si="155"/>
        <v>0</v>
      </c>
      <c r="O158" s="78">
        <f t="shared" si="155"/>
        <v>0</v>
      </c>
      <c r="P158" s="78">
        <f t="shared" si="155"/>
        <v>102180.77</v>
      </c>
      <c r="Q158" s="78">
        <f t="shared" si="155"/>
        <v>468297.42</v>
      </c>
      <c r="R158" s="78">
        <f t="shared" si="155"/>
        <v>0</v>
      </c>
      <c r="S158" s="78">
        <f t="shared" si="155"/>
        <v>0</v>
      </c>
      <c r="T158" s="78">
        <f t="shared" si="155"/>
        <v>101459.36</v>
      </c>
      <c r="U158" s="78">
        <f t="shared" si="155"/>
        <v>209974.93</v>
      </c>
      <c r="V158" s="78">
        <f t="shared" si="155"/>
        <v>0</v>
      </c>
      <c r="W158" s="78">
        <f t="shared" si="155"/>
        <v>0</v>
      </c>
      <c r="X158" s="78">
        <f t="shared" si="155"/>
        <v>0</v>
      </c>
      <c r="Y158" s="78">
        <f t="shared" si="155"/>
        <v>1331.8</v>
      </c>
      <c r="Z158" s="78">
        <f t="shared" si="155"/>
        <v>219340.95</v>
      </c>
      <c r="AA158" s="78">
        <f t="shared" si="155"/>
        <v>443004.57</v>
      </c>
      <c r="AB158" s="78">
        <f t="shared" si="155"/>
        <v>0</v>
      </c>
      <c r="AC158" s="78">
        <f t="shared" si="155"/>
        <v>171797.88</v>
      </c>
      <c r="AD158" s="78">
        <f t="shared" si="155"/>
        <v>325002.36</v>
      </c>
      <c r="AE158" s="78">
        <f t="shared" si="155"/>
        <v>31434.38</v>
      </c>
      <c r="AF158" s="78">
        <f t="shared" si="155"/>
        <v>18668.04</v>
      </c>
      <c r="AG158" s="78">
        <f t="shared" si="155"/>
        <v>10135.19</v>
      </c>
      <c r="AH158" s="78">
        <f t="shared" si="155"/>
        <v>13320.61</v>
      </c>
      <c r="AI158" s="78">
        <f t="shared" si="155"/>
        <v>0</v>
      </c>
      <c r="AJ158" s="78">
        <f t="shared" si="155"/>
        <v>0</v>
      </c>
      <c r="AK158" s="78">
        <f t="shared" si="155"/>
        <v>240296.24</v>
      </c>
      <c r="AL158" s="78">
        <f t="shared" si="155"/>
        <v>110974.11</v>
      </c>
      <c r="AM158" s="78">
        <f t="shared" si="155"/>
        <v>38275.53</v>
      </c>
      <c r="AN158" s="78">
        <f t="shared" si="155"/>
        <v>0</v>
      </c>
      <c r="AO158" s="78">
        <f t="shared" si="155"/>
        <v>46625.49</v>
      </c>
      <c r="AP158" s="78">
        <f t="shared" si="155"/>
        <v>0</v>
      </c>
      <c r="AQ158" s="78">
        <f t="shared" si="155"/>
        <v>0</v>
      </c>
      <c r="AR158" s="78">
        <f t="shared" si="155"/>
        <v>0</v>
      </c>
      <c r="AS158" s="78">
        <f t="shared" si="155"/>
        <v>0</v>
      </c>
      <c r="AT158" s="78">
        <f t="shared" si="155"/>
        <v>0</v>
      </c>
      <c r="AU158" s="78">
        <f t="shared" si="155"/>
        <v>0</v>
      </c>
      <c r="AV158" s="78">
        <f t="shared" si="155"/>
        <v>0</v>
      </c>
      <c r="AW158" s="78">
        <f t="shared" si="155"/>
        <v>0</v>
      </c>
      <c r="AX158" s="78">
        <f t="shared" si="155"/>
        <v>0</v>
      </c>
      <c r="AY158" s="78">
        <f t="shared" si="155"/>
        <v>0</v>
      </c>
      <c r="AZ158" s="78">
        <f t="shared" si="155"/>
        <v>0</v>
      </c>
      <c r="BA158" s="78">
        <f t="shared" si="155"/>
        <v>0</v>
      </c>
      <c r="BB158" s="78">
        <f t="shared" si="155"/>
        <v>0</v>
      </c>
      <c r="BC158" s="78">
        <f t="shared" si="155"/>
        <v>0</v>
      </c>
      <c r="BD158" s="78">
        <f t="shared" si="155"/>
        <v>0</v>
      </c>
      <c r="BE158" s="78">
        <f t="shared" si="155"/>
        <v>0</v>
      </c>
      <c r="BF158" s="78">
        <f t="shared" si="155"/>
        <v>0</v>
      </c>
      <c r="BG158" s="78">
        <f t="shared" si="155"/>
        <v>0</v>
      </c>
      <c r="BH158" s="78">
        <f t="shared" si="155"/>
        <v>0</v>
      </c>
      <c r="BI158" s="78">
        <f t="shared" si="155"/>
        <v>0</v>
      </c>
      <c r="BJ158" s="78">
        <f t="shared" si="155"/>
        <v>0</v>
      </c>
      <c r="BK158" s="78">
        <f t="shared" si="155"/>
        <v>0</v>
      </c>
      <c r="BL158" s="78">
        <f t="shared" si="155"/>
        <v>0</v>
      </c>
      <c r="BM158" s="78">
        <f t="shared" si="155"/>
        <v>0</v>
      </c>
      <c r="BN158" s="78">
        <f t="shared" si="155"/>
        <v>0</v>
      </c>
      <c r="BO158" s="78">
        <f t="shared" si="155"/>
        <v>0</v>
      </c>
      <c r="BP158" s="78">
        <f t="shared" si="155"/>
        <v>0</v>
      </c>
      <c r="BQ158" s="78">
        <f t="shared" si="155"/>
        <v>0</v>
      </c>
      <c r="BR158" s="78">
        <f t="shared" si="155"/>
        <v>0</v>
      </c>
      <c r="BS158" s="78">
        <f t="shared" si="155"/>
        <v>0</v>
      </c>
      <c r="BT158" s="78">
        <f t="shared" si="155"/>
        <v>0</v>
      </c>
      <c r="BU158" s="78">
        <f t="shared" si="155"/>
        <v>0</v>
      </c>
      <c r="BV158" s="78">
        <f t="shared" si="155"/>
        <v>0</v>
      </c>
      <c r="BW158" s="78">
        <f t="shared" si="155"/>
        <v>0</v>
      </c>
      <c r="BX158" s="78">
        <f t="shared" ref="BX158:CV158" si="156">SUM(BX159:BX161)</f>
        <v>0</v>
      </c>
      <c r="BY158" s="78">
        <f t="shared" si="156"/>
        <v>0</v>
      </c>
      <c r="BZ158" s="78">
        <f t="shared" si="156"/>
        <v>0</v>
      </c>
      <c r="CA158" s="78">
        <f t="shared" si="156"/>
        <v>0</v>
      </c>
      <c r="CB158" s="78">
        <f t="shared" si="156"/>
        <v>0</v>
      </c>
      <c r="CC158" s="78">
        <f t="shared" si="156"/>
        <v>0</v>
      </c>
      <c r="CD158" s="78">
        <f t="shared" si="156"/>
        <v>0</v>
      </c>
      <c r="CE158" s="78">
        <f t="shared" si="156"/>
        <v>0</v>
      </c>
      <c r="CF158" s="78">
        <f t="shared" si="156"/>
        <v>0</v>
      </c>
      <c r="CG158" s="79">
        <f>SUM(CG159:CG161)</f>
        <v>0</v>
      </c>
      <c r="CH158" s="80">
        <f t="shared" ref="CH158:CK158" si="157">SUM(CH159:CH161)</f>
        <v>0</v>
      </c>
      <c r="CI158" s="80">
        <f t="shared" si="157"/>
        <v>0</v>
      </c>
      <c r="CJ158" s="80">
        <f t="shared" si="157"/>
        <v>0</v>
      </c>
      <c r="CK158" s="80">
        <f t="shared" si="157"/>
        <v>0</v>
      </c>
      <c r="CL158" s="8"/>
    </row>
    <row r="159" spans="1:96" ht="15" x14ac:dyDescent="0.25">
      <c r="A159" s="55">
        <f t="shared" si="135"/>
        <v>159</v>
      </c>
      <c r="B159" s="73"/>
      <c r="C159" s="73"/>
      <c r="D159" s="73"/>
      <c r="E159" s="73"/>
      <c r="F159" s="96"/>
      <c r="G159" s="73"/>
      <c r="H159" s="73" t="s">
        <v>60</v>
      </c>
      <c r="I159" s="98" t="s">
        <v>83</v>
      </c>
      <c r="J159" s="63">
        <f t="shared" si="136"/>
        <v>2730752.4899999993</v>
      </c>
      <c r="K159" s="74"/>
      <c r="L159" s="74">
        <v>7294.6</v>
      </c>
      <c r="M159" s="74">
        <v>171338.26</v>
      </c>
      <c r="N159" s="74"/>
      <c r="O159" s="74"/>
      <c r="P159" s="74">
        <v>102180.77</v>
      </c>
      <c r="Q159" s="74">
        <v>468297.42</v>
      </c>
      <c r="R159" s="74"/>
      <c r="S159" s="74"/>
      <c r="T159" s="74">
        <v>101459.36</v>
      </c>
      <c r="U159" s="74">
        <v>209974.93</v>
      </c>
      <c r="V159" s="74"/>
      <c r="W159" s="74"/>
      <c r="X159" s="74"/>
      <c r="Y159" s="74">
        <v>1331.8</v>
      </c>
      <c r="Z159" s="74">
        <v>219340.95</v>
      </c>
      <c r="AA159" s="74">
        <v>443004.57</v>
      </c>
      <c r="AB159" s="74"/>
      <c r="AC159" s="74">
        <v>171797.88</v>
      </c>
      <c r="AD159" s="74">
        <v>325002.36</v>
      </c>
      <c r="AE159" s="74">
        <v>31434.38</v>
      </c>
      <c r="AF159" s="74">
        <v>18668.04</v>
      </c>
      <c r="AG159" s="74">
        <v>10135.19</v>
      </c>
      <c r="AH159" s="74">
        <v>13320.61</v>
      </c>
      <c r="AI159" s="74"/>
      <c r="AJ159" s="74"/>
      <c r="AK159" s="74">
        <v>240296.24</v>
      </c>
      <c r="AL159" s="74">
        <v>110974.11</v>
      </c>
      <c r="AM159" s="74">
        <v>38275.53</v>
      </c>
      <c r="AN159" s="74"/>
      <c r="AO159" s="74">
        <v>46625.49</v>
      </c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6"/>
      <c r="CH159" s="77"/>
      <c r="CI159" s="77"/>
      <c r="CJ159" s="77"/>
      <c r="CK159" s="77"/>
      <c r="CL159" s="8"/>
    </row>
    <row r="160" spans="1:96" ht="15" x14ac:dyDescent="0.25">
      <c r="A160" s="55">
        <f t="shared" si="135"/>
        <v>160</v>
      </c>
      <c r="B160" s="73"/>
      <c r="C160" s="73"/>
      <c r="D160" s="73"/>
      <c r="E160" s="73"/>
      <c r="F160" s="96"/>
      <c r="G160" s="73"/>
      <c r="H160" s="73" t="s">
        <v>62</v>
      </c>
      <c r="I160" s="98" t="s">
        <v>84</v>
      </c>
      <c r="J160" s="63">
        <f t="shared" si="136"/>
        <v>0</v>
      </c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6"/>
      <c r="CH160" s="77"/>
      <c r="CI160" s="77"/>
      <c r="CJ160" s="77"/>
      <c r="CK160" s="77"/>
      <c r="CL160" s="8"/>
    </row>
    <row r="161" spans="1:96" ht="15" x14ac:dyDescent="0.25">
      <c r="A161" s="55">
        <f t="shared" si="135"/>
        <v>161</v>
      </c>
      <c r="B161" s="73"/>
      <c r="C161" s="73"/>
      <c r="D161" s="73"/>
      <c r="E161" s="73"/>
      <c r="F161" s="96"/>
      <c r="G161" s="73"/>
      <c r="H161" s="73" t="s">
        <v>64</v>
      </c>
      <c r="I161" s="98" t="s">
        <v>85</v>
      </c>
      <c r="J161" s="63">
        <f t="shared" si="136"/>
        <v>0</v>
      </c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6"/>
      <c r="CH161" s="77"/>
      <c r="CI161" s="77"/>
      <c r="CJ161" s="77"/>
      <c r="CK161" s="77"/>
      <c r="CL161" s="8"/>
    </row>
    <row r="162" spans="1:96" ht="15" x14ac:dyDescent="0.25">
      <c r="A162" s="55">
        <f t="shared" si="135"/>
        <v>162</v>
      </c>
      <c r="B162" s="73"/>
      <c r="C162" s="73"/>
      <c r="D162" s="73"/>
      <c r="E162" s="73"/>
      <c r="F162" s="96"/>
      <c r="G162" s="73" t="s">
        <v>54</v>
      </c>
      <c r="H162" s="98" t="str">
        <f>'[1]טופס 106 חודשי'!H162</f>
        <v>ת"א 90</v>
      </c>
      <c r="I162" s="73"/>
      <c r="J162" s="63">
        <f t="shared" si="136"/>
        <v>884381.53000000026</v>
      </c>
      <c r="K162" s="74"/>
      <c r="L162" s="74">
        <v>1797.31</v>
      </c>
      <c r="M162" s="74">
        <v>44951.16</v>
      </c>
      <c r="N162" s="74"/>
      <c r="O162" s="74"/>
      <c r="P162" s="74">
        <v>35887.47</v>
      </c>
      <c r="Q162" s="74">
        <v>112604.06</v>
      </c>
      <c r="R162" s="74"/>
      <c r="S162" s="74"/>
      <c r="T162" s="74">
        <v>13870.51</v>
      </c>
      <c r="U162" s="74">
        <v>32392</v>
      </c>
      <c r="V162" s="74"/>
      <c r="W162" s="74"/>
      <c r="X162" s="74"/>
      <c r="Y162" s="74"/>
      <c r="Z162" s="74">
        <v>68549.919999999998</v>
      </c>
      <c r="AA162" s="74">
        <v>212430.37</v>
      </c>
      <c r="AB162" s="74"/>
      <c r="AC162" s="74">
        <v>89126.21</v>
      </c>
      <c r="AD162" s="74">
        <v>166208.26999999999</v>
      </c>
      <c r="AE162" s="74">
        <v>8150.61</v>
      </c>
      <c r="AF162" s="74">
        <v>4693.0600000000004</v>
      </c>
      <c r="AG162" s="74">
        <v>2702.06</v>
      </c>
      <c r="AH162" s="74">
        <v>3567.27</v>
      </c>
      <c r="AI162" s="74"/>
      <c r="AJ162" s="74"/>
      <c r="AK162" s="74">
        <v>49556.41</v>
      </c>
      <c r="AL162" s="74">
        <v>25266.43</v>
      </c>
      <c r="AM162" s="74">
        <v>5474.55</v>
      </c>
      <c r="AN162" s="74"/>
      <c r="AO162" s="74">
        <v>7153.86</v>
      </c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6"/>
      <c r="CH162" s="77"/>
      <c r="CI162" s="77"/>
      <c r="CJ162" s="77"/>
      <c r="CK162" s="77"/>
      <c r="CL162" s="8"/>
    </row>
    <row r="163" spans="1:96" ht="15" x14ac:dyDescent="0.25">
      <c r="A163" s="55">
        <f t="shared" si="135"/>
        <v>163</v>
      </c>
      <c r="B163" s="73"/>
      <c r="C163" s="73"/>
      <c r="D163" s="73"/>
      <c r="E163" s="73"/>
      <c r="F163" s="96"/>
      <c r="G163" s="73" t="s">
        <v>43</v>
      </c>
      <c r="H163" s="98" t="s">
        <v>86</v>
      </c>
      <c r="I163" s="73"/>
      <c r="J163" s="63">
        <f t="shared" si="136"/>
        <v>333733.82</v>
      </c>
      <c r="K163" s="74"/>
      <c r="L163" s="74">
        <v>727.54</v>
      </c>
      <c r="M163" s="74">
        <v>38602.32</v>
      </c>
      <c r="N163" s="74"/>
      <c r="O163" s="74"/>
      <c r="P163" s="74">
        <v>7978.34</v>
      </c>
      <c r="Q163" s="74">
        <v>51290.66</v>
      </c>
      <c r="R163" s="74"/>
      <c r="S163" s="74"/>
      <c r="T163" s="74">
        <v>5256.37</v>
      </c>
      <c r="U163" s="74">
        <v>9453.68</v>
      </c>
      <c r="V163" s="74"/>
      <c r="W163" s="74"/>
      <c r="X163" s="74"/>
      <c r="Y163" s="74"/>
      <c r="Z163" s="74">
        <v>11590.9</v>
      </c>
      <c r="AA163" s="74">
        <v>31866.37</v>
      </c>
      <c r="AB163" s="74"/>
      <c r="AC163" s="74">
        <v>29178.39</v>
      </c>
      <c r="AD163" s="74">
        <v>57489.02</v>
      </c>
      <c r="AE163" s="74">
        <v>4854.46</v>
      </c>
      <c r="AF163" s="74">
        <v>2225.27</v>
      </c>
      <c r="AG163" s="74">
        <v>1004.59</v>
      </c>
      <c r="AH163" s="74">
        <v>1375.91</v>
      </c>
      <c r="AI163" s="74"/>
      <c r="AJ163" s="74"/>
      <c r="AK163" s="74">
        <v>50435.16</v>
      </c>
      <c r="AL163" s="74">
        <v>28364.65</v>
      </c>
      <c r="AM163" s="74">
        <v>930.01</v>
      </c>
      <c r="AN163" s="74"/>
      <c r="AO163" s="74">
        <v>1110.18</v>
      </c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6"/>
      <c r="CH163" s="77"/>
      <c r="CI163" s="77"/>
      <c r="CJ163" s="77"/>
      <c r="CK163" s="77"/>
      <c r="CL163" s="8"/>
    </row>
    <row r="164" spans="1:96" s="62" customFormat="1" ht="15" x14ac:dyDescent="0.25">
      <c r="A164" s="55">
        <f t="shared" si="135"/>
        <v>164</v>
      </c>
      <c r="B164" s="73"/>
      <c r="C164" s="73"/>
      <c r="D164" s="73"/>
      <c r="E164" s="73"/>
      <c r="F164" s="96"/>
      <c r="G164" s="73" t="s">
        <v>45</v>
      </c>
      <c r="H164" s="98" t="s">
        <v>87</v>
      </c>
      <c r="I164" s="73"/>
      <c r="J164" s="63">
        <f t="shared" si="136"/>
        <v>0</v>
      </c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6"/>
      <c r="CH164" s="77"/>
      <c r="CI164" s="77"/>
      <c r="CJ164" s="77"/>
      <c r="CK164" s="77"/>
      <c r="CL164" s="61"/>
      <c r="CM164" s="9"/>
      <c r="CN164" s="9"/>
      <c r="CO164" s="9"/>
      <c r="CP164"/>
      <c r="CQ164"/>
      <c r="CR164"/>
    </row>
    <row r="165" spans="1:96" s="62" customFormat="1" ht="15" x14ac:dyDescent="0.25">
      <c r="A165" s="55">
        <f t="shared" si="135"/>
        <v>165</v>
      </c>
      <c r="B165" s="71"/>
      <c r="C165" s="71"/>
      <c r="D165" s="71"/>
      <c r="E165" s="71"/>
      <c r="F165" s="94" t="s">
        <v>51</v>
      </c>
      <c r="G165" s="95" t="s">
        <v>52</v>
      </c>
      <c r="H165" s="71"/>
      <c r="I165" s="71"/>
      <c r="J165" s="63">
        <f t="shared" si="136"/>
        <v>444454.12</v>
      </c>
      <c r="K165" s="99"/>
      <c r="L165" s="99">
        <v>2783.82</v>
      </c>
      <c r="M165" s="99">
        <v>143358</v>
      </c>
      <c r="N165" s="99"/>
      <c r="O165" s="99">
        <v>15174.81</v>
      </c>
      <c r="P165" s="99">
        <v>11588.62</v>
      </c>
      <c r="Q165" s="99">
        <v>231188.61</v>
      </c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>
        <v>18904.62</v>
      </c>
      <c r="AF165" s="99">
        <v>6806.25</v>
      </c>
      <c r="AG165" s="99">
        <v>5216.32</v>
      </c>
      <c r="AH165" s="99">
        <v>9433.07</v>
      </c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100"/>
      <c r="CH165" s="77"/>
      <c r="CI165" s="77"/>
      <c r="CJ165" s="77"/>
      <c r="CK165" s="77"/>
      <c r="CL165" s="61"/>
      <c r="CM165" s="9"/>
      <c r="CN165" s="9"/>
      <c r="CO165" s="9"/>
      <c r="CP165"/>
      <c r="CQ165"/>
      <c r="CR165"/>
    </row>
    <row r="166" spans="1:96" s="62" customFormat="1" ht="15" x14ac:dyDescent="0.25">
      <c r="A166" s="55">
        <f t="shared" si="135"/>
        <v>166</v>
      </c>
      <c r="B166" s="71"/>
      <c r="C166" s="71"/>
      <c r="D166" s="71"/>
      <c r="E166" s="71" t="s">
        <v>21</v>
      </c>
      <c r="F166" s="102" t="s">
        <v>34</v>
      </c>
      <c r="G166" s="71"/>
      <c r="H166" s="71"/>
      <c r="I166" s="71"/>
      <c r="J166" s="63">
        <f t="shared" si="136"/>
        <v>1135321.9499999997</v>
      </c>
      <c r="K166" s="92">
        <f>SUM(K167,K171)</f>
        <v>0</v>
      </c>
      <c r="L166" s="92">
        <f t="shared" ref="L166:BW166" si="158">SUM(L167,L171)</f>
        <v>2892.67</v>
      </c>
      <c r="M166" s="92">
        <f t="shared" si="158"/>
        <v>79834.64</v>
      </c>
      <c r="N166" s="92">
        <f t="shared" si="158"/>
        <v>0</v>
      </c>
      <c r="O166" s="92">
        <f t="shared" si="158"/>
        <v>1862.9</v>
      </c>
      <c r="P166" s="92">
        <f t="shared" si="158"/>
        <v>25571.99</v>
      </c>
      <c r="Q166" s="92">
        <f t="shared" si="158"/>
        <v>185272.18</v>
      </c>
      <c r="R166" s="92">
        <f t="shared" si="158"/>
        <v>0</v>
      </c>
      <c r="S166" s="92">
        <f t="shared" si="158"/>
        <v>0</v>
      </c>
      <c r="T166" s="92">
        <f t="shared" si="158"/>
        <v>186251.31</v>
      </c>
      <c r="U166" s="92">
        <f t="shared" si="158"/>
        <v>393925.55</v>
      </c>
      <c r="V166" s="92">
        <f t="shared" si="158"/>
        <v>0</v>
      </c>
      <c r="W166" s="92">
        <f t="shared" si="158"/>
        <v>0</v>
      </c>
      <c r="X166" s="92">
        <f t="shared" si="158"/>
        <v>0</v>
      </c>
      <c r="Y166" s="92">
        <f t="shared" si="158"/>
        <v>0</v>
      </c>
      <c r="Z166" s="92">
        <f t="shared" si="158"/>
        <v>39262.720000000001</v>
      </c>
      <c r="AA166" s="92">
        <f t="shared" si="158"/>
        <v>116805.81</v>
      </c>
      <c r="AB166" s="92">
        <f t="shared" si="158"/>
        <v>0</v>
      </c>
      <c r="AC166" s="92">
        <f t="shared" si="158"/>
        <v>5679.27</v>
      </c>
      <c r="AD166" s="92">
        <f t="shared" si="158"/>
        <v>15362.39</v>
      </c>
      <c r="AE166" s="92">
        <f t="shared" si="158"/>
        <v>13791.88</v>
      </c>
      <c r="AF166" s="92">
        <f t="shared" si="158"/>
        <v>7420.1900000000005</v>
      </c>
      <c r="AG166" s="92">
        <f t="shared" si="158"/>
        <v>3815.38</v>
      </c>
      <c r="AH166" s="92">
        <f t="shared" si="158"/>
        <v>6981.5300000000007</v>
      </c>
      <c r="AI166" s="92">
        <f t="shared" si="158"/>
        <v>0</v>
      </c>
      <c r="AJ166" s="92">
        <f t="shared" si="158"/>
        <v>0</v>
      </c>
      <c r="AK166" s="92">
        <f t="shared" si="158"/>
        <v>41115.35</v>
      </c>
      <c r="AL166" s="92">
        <f t="shared" si="158"/>
        <v>9476.19</v>
      </c>
      <c r="AM166" s="92">
        <f t="shared" si="158"/>
        <v>0</v>
      </c>
      <c r="AN166" s="92">
        <f t="shared" si="158"/>
        <v>0</v>
      </c>
      <c r="AO166" s="92">
        <f t="shared" si="158"/>
        <v>0</v>
      </c>
      <c r="AP166" s="92">
        <f t="shared" si="158"/>
        <v>0</v>
      </c>
      <c r="AQ166" s="92">
        <f t="shared" si="158"/>
        <v>0</v>
      </c>
      <c r="AR166" s="92">
        <f t="shared" si="158"/>
        <v>0</v>
      </c>
      <c r="AS166" s="92">
        <f t="shared" si="158"/>
        <v>0</v>
      </c>
      <c r="AT166" s="92">
        <f t="shared" si="158"/>
        <v>0</v>
      </c>
      <c r="AU166" s="92">
        <f t="shared" si="158"/>
        <v>0</v>
      </c>
      <c r="AV166" s="92">
        <f t="shared" si="158"/>
        <v>0</v>
      </c>
      <c r="AW166" s="92">
        <f t="shared" si="158"/>
        <v>0</v>
      </c>
      <c r="AX166" s="92">
        <f t="shared" si="158"/>
        <v>0</v>
      </c>
      <c r="AY166" s="92">
        <f t="shared" si="158"/>
        <v>0</v>
      </c>
      <c r="AZ166" s="92">
        <f t="shared" si="158"/>
        <v>0</v>
      </c>
      <c r="BA166" s="92">
        <f t="shared" si="158"/>
        <v>0</v>
      </c>
      <c r="BB166" s="92">
        <f t="shared" si="158"/>
        <v>0</v>
      </c>
      <c r="BC166" s="92">
        <f t="shared" si="158"/>
        <v>0</v>
      </c>
      <c r="BD166" s="92">
        <f t="shared" si="158"/>
        <v>0</v>
      </c>
      <c r="BE166" s="92">
        <f t="shared" si="158"/>
        <v>0</v>
      </c>
      <c r="BF166" s="92">
        <f t="shared" si="158"/>
        <v>0</v>
      </c>
      <c r="BG166" s="92">
        <f t="shared" si="158"/>
        <v>0</v>
      </c>
      <c r="BH166" s="92">
        <f t="shared" si="158"/>
        <v>0</v>
      </c>
      <c r="BI166" s="92">
        <f t="shared" si="158"/>
        <v>0</v>
      </c>
      <c r="BJ166" s="92">
        <f t="shared" si="158"/>
        <v>0</v>
      </c>
      <c r="BK166" s="92">
        <f t="shared" si="158"/>
        <v>0</v>
      </c>
      <c r="BL166" s="92">
        <f t="shared" si="158"/>
        <v>0</v>
      </c>
      <c r="BM166" s="92">
        <f t="shared" si="158"/>
        <v>0</v>
      </c>
      <c r="BN166" s="92">
        <f t="shared" si="158"/>
        <v>0</v>
      </c>
      <c r="BO166" s="92">
        <f t="shared" si="158"/>
        <v>0</v>
      </c>
      <c r="BP166" s="92">
        <f t="shared" si="158"/>
        <v>0</v>
      </c>
      <c r="BQ166" s="92">
        <f t="shared" si="158"/>
        <v>0</v>
      </c>
      <c r="BR166" s="92">
        <f t="shared" si="158"/>
        <v>0</v>
      </c>
      <c r="BS166" s="92">
        <f t="shared" si="158"/>
        <v>0</v>
      </c>
      <c r="BT166" s="92">
        <f t="shared" si="158"/>
        <v>0</v>
      </c>
      <c r="BU166" s="92">
        <f t="shared" si="158"/>
        <v>0</v>
      </c>
      <c r="BV166" s="92">
        <f t="shared" si="158"/>
        <v>0</v>
      </c>
      <c r="BW166" s="92">
        <f t="shared" si="158"/>
        <v>0</v>
      </c>
      <c r="BX166" s="92">
        <f t="shared" ref="BX166:CV166" si="159">SUM(BX167,BX171)</f>
        <v>0</v>
      </c>
      <c r="BY166" s="92">
        <f t="shared" si="159"/>
        <v>0</v>
      </c>
      <c r="BZ166" s="92">
        <f t="shared" si="159"/>
        <v>0</v>
      </c>
      <c r="CA166" s="92">
        <f t="shared" si="159"/>
        <v>0</v>
      </c>
      <c r="CB166" s="92">
        <f t="shared" si="159"/>
        <v>0</v>
      </c>
      <c r="CC166" s="92">
        <f t="shared" si="159"/>
        <v>0</v>
      </c>
      <c r="CD166" s="92">
        <f t="shared" si="159"/>
        <v>0</v>
      </c>
      <c r="CE166" s="92">
        <f t="shared" si="159"/>
        <v>0</v>
      </c>
      <c r="CF166" s="92">
        <f t="shared" si="159"/>
        <v>0</v>
      </c>
      <c r="CG166" s="93">
        <f>SUM(CG167,CG171)</f>
        <v>0</v>
      </c>
      <c r="CH166" s="80">
        <f t="shared" ref="CH166:CK166" si="160">SUM(CH167,CH171)</f>
        <v>0</v>
      </c>
      <c r="CI166" s="80">
        <f t="shared" si="160"/>
        <v>0</v>
      </c>
      <c r="CJ166" s="80">
        <f t="shared" si="160"/>
        <v>0</v>
      </c>
      <c r="CK166" s="80">
        <f t="shared" si="160"/>
        <v>0</v>
      </c>
      <c r="CL166" s="61"/>
      <c r="CM166" s="9"/>
      <c r="CN166" s="9"/>
      <c r="CO166" s="9"/>
      <c r="CP166"/>
      <c r="CQ166"/>
      <c r="CR166"/>
    </row>
    <row r="167" spans="1:96" ht="15" x14ac:dyDescent="0.25">
      <c r="A167" s="55">
        <f t="shared" si="135"/>
        <v>167</v>
      </c>
      <c r="B167" s="71"/>
      <c r="C167" s="71"/>
      <c r="D167" s="71"/>
      <c r="E167" s="71"/>
      <c r="F167" s="94" t="s">
        <v>39</v>
      </c>
      <c r="G167" s="95" t="s">
        <v>40</v>
      </c>
      <c r="H167" s="71"/>
      <c r="I167" s="71"/>
      <c r="J167" s="63">
        <f t="shared" si="136"/>
        <v>1102830.6499999999</v>
      </c>
      <c r="K167" s="92">
        <f>SUM(K168:K170)</f>
        <v>0</v>
      </c>
      <c r="L167" s="92">
        <f t="shared" ref="L167:BW167" si="161">SUM(L168:L170)</f>
        <v>2833.31</v>
      </c>
      <c r="M167" s="92">
        <f t="shared" si="161"/>
        <v>72538.47</v>
      </c>
      <c r="N167" s="92">
        <f t="shared" si="161"/>
        <v>0</v>
      </c>
      <c r="O167" s="92">
        <f t="shared" si="161"/>
        <v>41.74</v>
      </c>
      <c r="P167" s="92">
        <f t="shared" si="161"/>
        <v>24159.31</v>
      </c>
      <c r="Q167" s="92">
        <f t="shared" si="161"/>
        <v>166527.43</v>
      </c>
      <c r="R167" s="92">
        <f t="shared" si="161"/>
        <v>0</v>
      </c>
      <c r="S167" s="92">
        <f t="shared" si="161"/>
        <v>0</v>
      </c>
      <c r="T167" s="92">
        <f t="shared" si="161"/>
        <v>186251.31</v>
      </c>
      <c r="U167" s="92">
        <f t="shared" si="161"/>
        <v>393925.55</v>
      </c>
      <c r="V167" s="92">
        <f t="shared" si="161"/>
        <v>0</v>
      </c>
      <c r="W167" s="92">
        <f t="shared" si="161"/>
        <v>0</v>
      </c>
      <c r="X167" s="92">
        <f t="shared" si="161"/>
        <v>0</v>
      </c>
      <c r="Y167" s="92">
        <f t="shared" si="161"/>
        <v>0</v>
      </c>
      <c r="Z167" s="92">
        <f t="shared" si="161"/>
        <v>39262.720000000001</v>
      </c>
      <c r="AA167" s="92">
        <f t="shared" si="161"/>
        <v>116805.81</v>
      </c>
      <c r="AB167" s="92">
        <f t="shared" si="161"/>
        <v>0</v>
      </c>
      <c r="AC167" s="92">
        <f t="shared" si="161"/>
        <v>5679.27</v>
      </c>
      <c r="AD167" s="92">
        <f t="shared" si="161"/>
        <v>15362.39</v>
      </c>
      <c r="AE167" s="92">
        <f t="shared" si="161"/>
        <v>12462.23</v>
      </c>
      <c r="AF167" s="92">
        <f t="shared" si="161"/>
        <v>6906</v>
      </c>
      <c r="AG167" s="92">
        <f t="shared" si="161"/>
        <v>3436.87</v>
      </c>
      <c r="AH167" s="92">
        <f t="shared" si="161"/>
        <v>6046.7000000000007</v>
      </c>
      <c r="AI167" s="92">
        <f t="shared" si="161"/>
        <v>0</v>
      </c>
      <c r="AJ167" s="92">
        <f t="shared" si="161"/>
        <v>0</v>
      </c>
      <c r="AK167" s="92">
        <f t="shared" si="161"/>
        <v>41115.35</v>
      </c>
      <c r="AL167" s="92">
        <f t="shared" si="161"/>
        <v>9476.19</v>
      </c>
      <c r="AM167" s="92">
        <f t="shared" si="161"/>
        <v>0</v>
      </c>
      <c r="AN167" s="92">
        <f t="shared" si="161"/>
        <v>0</v>
      </c>
      <c r="AO167" s="92">
        <f t="shared" si="161"/>
        <v>0</v>
      </c>
      <c r="AP167" s="92">
        <f t="shared" si="161"/>
        <v>0</v>
      </c>
      <c r="AQ167" s="92">
        <f t="shared" si="161"/>
        <v>0</v>
      </c>
      <c r="AR167" s="92">
        <f t="shared" si="161"/>
        <v>0</v>
      </c>
      <c r="AS167" s="92">
        <f t="shared" si="161"/>
        <v>0</v>
      </c>
      <c r="AT167" s="92">
        <f t="shared" si="161"/>
        <v>0</v>
      </c>
      <c r="AU167" s="92">
        <f t="shared" si="161"/>
        <v>0</v>
      </c>
      <c r="AV167" s="92">
        <f t="shared" si="161"/>
        <v>0</v>
      </c>
      <c r="AW167" s="92">
        <f t="shared" si="161"/>
        <v>0</v>
      </c>
      <c r="AX167" s="92">
        <f t="shared" si="161"/>
        <v>0</v>
      </c>
      <c r="AY167" s="92">
        <f t="shared" si="161"/>
        <v>0</v>
      </c>
      <c r="AZ167" s="92">
        <f t="shared" si="161"/>
        <v>0</v>
      </c>
      <c r="BA167" s="92">
        <f t="shared" si="161"/>
        <v>0</v>
      </c>
      <c r="BB167" s="92">
        <f t="shared" si="161"/>
        <v>0</v>
      </c>
      <c r="BC167" s="92">
        <f t="shared" si="161"/>
        <v>0</v>
      </c>
      <c r="BD167" s="92">
        <f t="shared" si="161"/>
        <v>0</v>
      </c>
      <c r="BE167" s="92">
        <f t="shared" si="161"/>
        <v>0</v>
      </c>
      <c r="BF167" s="92">
        <f t="shared" si="161"/>
        <v>0</v>
      </c>
      <c r="BG167" s="92">
        <f t="shared" si="161"/>
        <v>0</v>
      </c>
      <c r="BH167" s="92">
        <f t="shared" si="161"/>
        <v>0</v>
      </c>
      <c r="BI167" s="92">
        <f t="shared" si="161"/>
        <v>0</v>
      </c>
      <c r="BJ167" s="92">
        <f t="shared" si="161"/>
        <v>0</v>
      </c>
      <c r="BK167" s="92">
        <f t="shared" si="161"/>
        <v>0</v>
      </c>
      <c r="BL167" s="92">
        <f t="shared" si="161"/>
        <v>0</v>
      </c>
      <c r="BM167" s="92">
        <f t="shared" si="161"/>
        <v>0</v>
      </c>
      <c r="BN167" s="92">
        <f t="shared" si="161"/>
        <v>0</v>
      </c>
      <c r="BO167" s="92">
        <f t="shared" si="161"/>
        <v>0</v>
      </c>
      <c r="BP167" s="92">
        <f t="shared" si="161"/>
        <v>0</v>
      </c>
      <c r="BQ167" s="92">
        <f t="shared" si="161"/>
        <v>0</v>
      </c>
      <c r="BR167" s="92">
        <f t="shared" si="161"/>
        <v>0</v>
      </c>
      <c r="BS167" s="92">
        <f t="shared" si="161"/>
        <v>0</v>
      </c>
      <c r="BT167" s="92">
        <f t="shared" si="161"/>
        <v>0</v>
      </c>
      <c r="BU167" s="92">
        <f t="shared" si="161"/>
        <v>0</v>
      </c>
      <c r="BV167" s="92">
        <f t="shared" si="161"/>
        <v>0</v>
      </c>
      <c r="BW167" s="92">
        <f t="shared" si="161"/>
        <v>0</v>
      </c>
      <c r="BX167" s="92">
        <f t="shared" ref="BX167:CV167" si="162">SUM(BX168:BX170)</f>
        <v>0</v>
      </c>
      <c r="BY167" s="92">
        <f t="shared" si="162"/>
        <v>0</v>
      </c>
      <c r="BZ167" s="92">
        <f t="shared" si="162"/>
        <v>0</v>
      </c>
      <c r="CA167" s="92">
        <f t="shared" si="162"/>
        <v>0</v>
      </c>
      <c r="CB167" s="92">
        <f t="shared" si="162"/>
        <v>0</v>
      </c>
      <c r="CC167" s="92">
        <f t="shared" si="162"/>
        <v>0</v>
      </c>
      <c r="CD167" s="92">
        <f t="shared" si="162"/>
        <v>0</v>
      </c>
      <c r="CE167" s="92">
        <f t="shared" si="162"/>
        <v>0</v>
      </c>
      <c r="CF167" s="92">
        <f t="shared" si="162"/>
        <v>0</v>
      </c>
      <c r="CG167" s="93">
        <f>SUM(CG168:CG170)</f>
        <v>0</v>
      </c>
      <c r="CH167" s="80">
        <f t="shared" ref="CH167:CK167" si="163">SUM(CH168:CH170)</f>
        <v>0</v>
      </c>
      <c r="CI167" s="80">
        <f t="shared" si="163"/>
        <v>0</v>
      </c>
      <c r="CJ167" s="80">
        <f t="shared" si="163"/>
        <v>0</v>
      </c>
      <c r="CK167" s="80">
        <f t="shared" si="163"/>
        <v>0</v>
      </c>
      <c r="CL167" s="8"/>
    </row>
    <row r="168" spans="1:96" ht="15" x14ac:dyDescent="0.25">
      <c r="A168" s="55">
        <f t="shared" si="135"/>
        <v>168</v>
      </c>
      <c r="B168" s="73"/>
      <c r="C168" s="73"/>
      <c r="D168" s="73"/>
      <c r="E168" s="73"/>
      <c r="F168" s="96"/>
      <c r="G168" s="73" t="s">
        <v>41</v>
      </c>
      <c r="H168" s="73" t="s">
        <v>88</v>
      </c>
      <c r="I168" s="73"/>
      <c r="J168" s="63">
        <f t="shared" si="136"/>
        <v>72179.989999999991</v>
      </c>
      <c r="K168" s="74"/>
      <c r="L168" s="74">
        <v>170.9</v>
      </c>
      <c r="M168" s="74">
        <v>4316.2</v>
      </c>
      <c r="N168" s="74"/>
      <c r="O168" s="74"/>
      <c r="P168" s="74">
        <v>4905.95</v>
      </c>
      <c r="Q168" s="74">
        <v>10435.81</v>
      </c>
      <c r="R168" s="74"/>
      <c r="S168" s="74"/>
      <c r="T168" s="74">
        <v>6383.77</v>
      </c>
      <c r="U168" s="74">
        <v>15020.91</v>
      </c>
      <c r="V168" s="74"/>
      <c r="W168" s="74"/>
      <c r="X168" s="74"/>
      <c r="Y168" s="74"/>
      <c r="Z168" s="74">
        <v>10897.89</v>
      </c>
      <c r="AA168" s="74">
        <v>1408.75</v>
      </c>
      <c r="AB168" s="74"/>
      <c r="AC168" s="74">
        <v>2306.67</v>
      </c>
      <c r="AD168" s="74">
        <v>7110.47</v>
      </c>
      <c r="AE168" s="74">
        <v>691.8</v>
      </c>
      <c r="AF168" s="74">
        <v>497.77</v>
      </c>
      <c r="AG168" s="74">
        <v>281.19</v>
      </c>
      <c r="AH168" s="74">
        <v>457.52</v>
      </c>
      <c r="AI168" s="74"/>
      <c r="AJ168" s="74"/>
      <c r="AK168" s="74">
        <v>5049.33</v>
      </c>
      <c r="AL168" s="74">
        <v>2245.06</v>
      </c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6"/>
      <c r="CH168" s="77"/>
      <c r="CI168" s="77"/>
      <c r="CJ168" s="77"/>
      <c r="CK168" s="77"/>
      <c r="CL168" s="8"/>
    </row>
    <row r="169" spans="1:96" ht="15" x14ac:dyDescent="0.25">
      <c r="A169" s="55">
        <f t="shared" si="135"/>
        <v>169</v>
      </c>
      <c r="B169" s="73"/>
      <c r="C169" s="73"/>
      <c r="D169" s="73"/>
      <c r="E169" s="73"/>
      <c r="F169" s="96"/>
      <c r="G169" s="73" t="s">
        <v>54</v>
      </c>
      <c r="H169" s="73" t="s">
        <v>89</v>
      </c>
      <c r="I169" s="73"/>
      <c r="J169" s="63">
        <f t="shared" si="136"/>
        <v>1030650.6600000001</v>
      </c>
      <c r="K169" s="74"/>
      <c r="L169" s="74">
        <v>2662.41</v>
      </c>
      <c r="M169" s="74">
        <v>68222.27</v>
      </c>
      <c r="N169" s="74"/>
      <c r="O169" s="74">
        <v>41.74</v>
      </c>
      <c r="P169" s="74">
        <v>19253.36</v>
      </c>
      <c r="Q169" s="74">
        <v>156091.62</v>
      </c>
      <c r="R169" s="74"/>
      <c r="S169" s="74"/>
      <c r="T169" s="74">
        <v>179867.54</v>
      </c>
      <c r="U169" s="74">
        <v>378904.64</v>
      </c>
      <c r="V169" s="74"/>
      <c r="W169" s="74"/>
      <c r="X169" s="74"/>
      <c r="Y169" s="74"/>
      <c r="Z169" s="74">
        <v>28364.83</v>
      </c>
      <c r="AA169" s="74">
        <v>115397.06</v>
      </c>
      <c r="AB169" s="74"/>
      <c r="AC169" s="74">
        <v>3372.6</v>
      </c>
      <c r="AD169" s="74">
        <v>8251.92</v>
      </c>
      <c r="AE169" s="74">
        <v>11770.43</v>
      </c>
      <c r="AF169" s="74">
        <v>6408.23</v>
      </c>
      <c r="AG169" s="74">
        <v>3155.68</v>
      </c>
      <c r="AH169" s="74">
        <v>5589.18</v>
      </c>
      <c r="AI169" s="74"/>
      <c r="AJ169" s="74"/>
      <c r="AK169" s="74">
        <v>36066.019999999997</v>
      </c>
      <c r="AL169" s="74">
        <v>7231.13</v>
      </c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6"/>
      <c r="CH169" s="77"/>
      <c r="CI169" s="77"/>
      <c r="CJ169" s="77"/>
      <c r="CK169" s="77"/>
      <c r="CL169" s="8"/>
    </row>
    <row r="170" spans="1:96" s="62" customFormat="1" ht="15" x14ac:dyDescent="0.25">
      <c r="A170" s="55">
        <f t="shared" si="135"/>
        <v>170</v>
      </c>
      <c r="B170" s="73"/>
      <c r="C170" s="73"/>
      <c r="D170" s="73"/>
      <c r="E170" s="73"/>
      <c r="F170" s="96"/>
      <c r="G170" s="73" t="s">
        <v>43</v>
      </c>
      <c r="H170" s="73" t="s">
        <v>90</v>
      </c>
      <c r="I170" s="73"/>
      <c r="J170" s="63">
        <f t="shared" si="136"/>
        <v>0</v>
      </c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6"/>
      <c r="CH170" s="77"/>
      <c r="CI170" s="77"/>
      <c r="CJ170" s="77"/>
      <c r="CK170" s="77"/>
      <c r="CL170" s="61"/>
      <c r="CM170" s="9"/>
      <c r="CN170" s="9"/>
      <c r="CO170" s="9"/>
      <c r="CP170"/>
      <c r="CQ170"/>
      <c r="CR170"/>
    </row>
    <row r="171" spans="1:96" ht="15" x14ac:dyDescent="0.25">
      <c r="A171" s="55">
        <f t="shared" si="135"/>
        <v>171</v>
      </c>
      <c r="B171" s="71"/>
      <c r="C171" s="71"/>
      <c r="D171" s="71"/>
      <c r="E171" s="71"/>
      <c r="F171" s="94" t="s">
        <v>51</v>
      </c>
      <c r="G171" s="95" t="s">
        <v>52</v>
      </c>
      <c r="H171" s="71"/>
      <c r="I171" s="71"/>
      <c r="J171" s="63">
        <f t="shared" si="136"/>
        <v>32491.300000000003</v>
      </c>
      <c r="K171" s="92">
        <f>SUM(K172:K173)</f>
        <v>0</v>
      </c>
      <c r="L171" s="92">
        <f t="shared" ref="L171:BW171" si="164">SUM(L172:L173)</f>
        <v>59.36</v>
      </c>
      <c r="M171" s="92">
        <f t="shared" si="164"/>
        <v>7296.17</v>
      </c>
      <c r="N171" s="92">
        <f t="shared" si="164"/>
        <v>0</v>
      </c>
      <c r="O171" s="92">
        <f t="shared" si="164"/>
        <v>1821.16</v>
      </c>
      <c r="P171" s="92">
        <f t="shared" si="164"/>
        <v>1412.68</v>
      </c>
      <c r="Q171" s="92">
        <f t="shared" si="164"/>
        <v>18744.75</v>
      </c>
      <c r="R171" s="92">
        <f t="shared" si="164"/>
        <v>0</v>
      </c>
      <c r="S171" s="92">
        <f t="shared" si="164"/>
        <v>0</v>
      </c>
      <c r="T171" s="92">
        <f t="shared" si="164"/>
        <v>0</v>
      </c>
      <c r="U171" s="92">
        <f t="shared" si="164"/>
        <v>0</v>
      </c>
      <c r="V171" s="92">
        <f t="shared" si="164"/>
        <v>0</v>
      </c>
      <c r="W171" s="92">
        <f t="shared" si="164"/>
        <v>0</v>
      </c>
      <c r="X171" s="92">
        <f t="shared" si="164"/>
        <v>0</v>
      </c>
      <c r="Y171" s="92">
        <f t="shared" si="164"/>
        <v>0</v>
      </c>
      <c r="Z171" s="92">
        <f t="shared" si="164"/>
        <v>0</v>
      </c>
      <c r="AA171" s="92">
        <f t="shared" si="164"/>
        <v>0</v>
      </c>
      <c r="AB171" s="92">
        <f t="shared" si="164"/>
        <v>0</v>
      </c>
      <c r="AC171" s="92">
        <f t="shared" si="164"/>
        <v>0</v>
      </c>
      <c r="AD171" s="92">
        <f t="shared" si="164"/>
        <v>0</v>
      </c>
      <c r="AE171" s="92">
        <f t="shared" si="164"/>
        <v>1329.65</v>
      </c>
      <c r="AF171" s="92">
        <f t="shared" si="164"/>
        <v>514.19000000000005</v>
      </c>
      <c r="AG171" s="92">
        <f t="shared" si="164"/>
        <v>378.51</v>
      </c>
      <c r="AH171" s="92">
        <f t="shared" si="164"/>
        <v>934.83</v>
      </c>
      <c r="AI171" s="92">
        <f t="shared" si="164"/>
        <v>0</v>
      </c>
      <c r="AJ171" s="92">
        <f t="shared" si="164"/>
        <v>0</v>
      </c>
      <c r="AK171" s="92">
        <f t="shared" si="164"/>
        <v>0</v>
      </c>
      <c r="AL171" s="92">
        <f t="shared" si="164"/>
        <v>0</v>
      </c>
      <c r="AM171" s="92">
        <f t="shared" si="164"/>
        <v>0</v>
      </c>
      <c r="AN171" s="92">
        <f t="shared" si="164"/>
        <v>0</v>
      </c>
      <c r="AO171" s="92">
        <f t="shared" si="164"/>
        <v>0</v>
      </c>
      <c r="AP171" s="92">
        <f t="shared" si="164"/>
        <v>0</v>
      </c>
      <c r="AQ171" s="92">
        <f t="shared" si="164"/>
        <v>0</v>
      </c>
      <c r="AR171" s="92">
        <f t="shared" si="164"/>
        <v>0</v>
      </c>
      <c r="AS171" s="92">
        <f t="shared" si="164"/>
        <v>0</v>
      </c>
      <c r="AT171" s="92">
        <f t="shared" si="164"/>
        <v>0</v>
      </c>
      <c r="AU171" s="92">
        <f t="shared" si="164"/>
        <v>0</v>
      </c>
      <c r="AV171" s="92">
        <f t="shared" si="164"/>
        <v>0</v>
      </c>
      <c r="AW171" s="92">
        <f t="shared" si="164"/>
        <v>0</v>
      </c>
      <c r="AX171" s="92">
        <f t="shared" si="164"/>
        <v>0</v>
      </c>
      <c r="AY171" s="92">
        <f t="shared" si="164"/>
        <v>0</v>
      </c>
      <c r="AZ171" s="92">
        <f t="shared" si="164"/>
        <v>0</v>
      </c>
      <c r="BA171" s="92">
        <f t="shared" si="164"/>
        <v>0</v>
      </c>
      <c r="BB171" s="92">
        <f t="shared" si="164"/>
        <v>0</v>
      </c>
      <c r="BC171" s="92">
        <f t="shared" si="164"/>
        <v>0</v>
      </c>
      <c r="BD171" s="92">
        <f t="shared" si="164"/>
        <v>0</v>
      </c>
      <c r="BE171" s="92">
        <f t="shared" si="164"/>
        <v>0</v>
      </c>
      <c r="BF171" s="92">
        <f t="shared" si="164"/>
        <v>0</v>
      </c>
      <c r="BG171" s="92">
        <f t="shared" si="164"/>
        <v>0</v>
      </c>
      <c r="BH171" s="92">
        <f t="shared" si="164"/>
        <v>0</v>
      </c>
      <c r="BI171" s="92">
        <f t="shared" si="164"/>
        <v>0</v>
      </c>
      <c r="BJ171" s="92">
        <f t="shared" si="164"/>
        <v>0</v>
      </c>
      <c r="BK171" s="92">
        <f t="shared" si="164"/>
        <v>0</v>
      </c>
      <c r="BL171" s="92">
        <f t="shared" si="164"/>
        <v>0</v>
      </c>
      <c r="BM171" s="92">
        <f t="shared" si="164"/>
        <v>0</v>
      </c>
      <c r="BN171" s="92">
        <f t="shared" si="164"/>
        <v>0</v>
      </c>
      <c r="BO171" s="92">
        <f t="shared" si="164"/>
        <v>0</v>
      </c>
      <c r="BP171" s="92">
        <f t="shared" si="164"/>
        <v>0</v>
      </c>
      <c r="BQ171" s="92">
        <f t="shared" si="164"/>
        <v>0</v>
      </c>
      <c r="BR171" s="92">
        <f t="shared" si="164"/>
        <v>0</v>
      </c>
      <c r="BS171" s="92">
        <f t="shared" si="164"/>
        <v>0</v>
      </c>
      <c r="BT171" s="92">
        <f t="shared" si="164"/>
        <v>0</v>
      </c>
      <c r="BU171" s="92">
        <f t="shared" si="164"/>
        <v>0</v>
      </c>
      <c r="BV171" s="92">
        <f t="shared" si="164"/>
        <v>0</v>
      </c>
      <c r="BW171" s="92">
        <f t="shared" si="164"/>
        <v>0</v>
      </c>
      <c r="BX171" s="92">
        <f t="shared" ref="BX171:CV171" si="165">SUM(BX172:BX173)</f>
        <v>0</v>
      </c>
      <c r="BY171" s="92">
        <f t="shared" si="165"/>
        <v>0</v>
      </c>
      <c r="BZ171" s="92">
        <f t="shared" si="165"/>
        <v>0</v>
      </c>
      <c r="CA171" s="92">
        <f t="shared" si="165"/>
        <v>0</v>
      </c>
      <c r="CB171" s="92">
        <f t="shared" si="165"/>
        <v>0</v>
      </c>
      <c r="CC171" s="92">
        <f t="shared" si="165"/>
        <v>0</v>
      </c>
      <c r="CD171" s="92">
        <f t="shared" si="165"/>
        <v>0</v>
      </c>
      <c r="CE171" s="92">
        <f t="shared" si="165"/>
        <v>0</v>
      </c>
      <c r="CF171" s="92">
        <f t="shared" si="165"/>
        <v>0</v>
      </c>
      <c r="CG171" s="93">
        <f>SUM(CG172:CG173)</f>
        <v>0</v>
      </c>
      <c r="CH171" s="80">
        <f t="shared" ref="CH171:CK171" si="166">SUM(CH172:CH173)</f>
        <v>0</v>
      </c>
      <c r="CI171" s="80">
        <f t="shared" si="166"/>
        <v>0</v>
      </c>
      <c r="CJ171" s="80">
        <f t="shared" si="166"/>
        <v>0</v>
      </c>
      <c r="CK171" s="80">
        <f t="shared" si="166"/>
        <v>0</v>
      </c>
      <c r="CL171" s="8"/>
    </row>
    <row r="172" spans="1:96" ht="15" x14ac:dyDescent="0.25">
      <c r="A172" s="55">
        <f t="shared" si="135"/>
        <v>172</v>
      </c>
      <c r="B172" s="73"/>
      <c r="C172" s="73"/>
      <c r="D172" s="73"/>
      <c r="E172" s="73"/>
      <c r="F172" s="96"/>
      <c r="G172" s="73" t="s">
        <v>41</v>
      </c>
      <c r="H172" s="73" t="s">
        <v>88</v>
      </c>
      <c r="I172" s="73"/>
      <c r="J172" s="63">
        <f t="shared" si="136"/>
        <v>0</v>
      </c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6"/>
      <c r="CH172" s="77"/>
      <c r="CI172" s="77"/>
      <c r="CJ172" s="77"/>
      <c r="CK172" s="77"/>
      <c r="CL172" s="8"/>
    </row>
    <row r="173" spans="1:96" ht="15" x14ac:dyDescent="0.25">
      <c r="A173" s="55">
        <f t="shared" si="135"/>
        <v>173</v>
      </c>
      <c r="B173" s="73"/>
      <c r="C173" s="73"/>
      <c r="D173" s="73"/>
      <c r="E173" s="73"/>
      <c r="F173" s="96"/>
      <c r="G173" s="73" t="s">
        <v>54</v>
      </c>
      <c r="H173" s="73" t="s">
        <v>91</v>
      </c>
      <c r="I173" s="73"/>
      <c r="J173" s="63">
        <f t="shared" si="136"/>
        <v>32491.300000000003</v>
      </c>
      <c r="K173" s="74"/>
      <c r="L173" s="74">
        <v>59.36</v>
      </c>
      <c r="M173" s="74">
        <v>7296.17</v>
      </c>
      <c r="N173" s="74"/>
      <c r="O173" s="74">
        <v>1821.16</v>
      </c>
      <c r="P173" s="74">
        <v>1412.68</v>
      </c>
      <c r="Q173" s="74">
        <v>18744.75</v>
      </c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>
        <v>1329.65</v>
      </c>
      <c r="AF173" s="74">
        <v>514.19000000000005</v>
      </c>
      <c r="AG173" s="74">
        <v>378.51</v>
      </c>
      <c r="AH173" s="74">
        <v>934.83</v>
      </c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6"/>
      <c r="CH173" s="77"/>
      <c r="CI173" s="77"/>
      <c r="CJ173" s="77"/>
      <c r="CK173" s="77"/>
      <c r="CL173" s="8"/>
    </row>
    <row r="174" spans="1:96" ht="15" x14ac:dyDescent="0.25">
      <c r="A174" s="55">
        <f t="shared" si="135"/>
        <v>174</v>
      </c>
      <c r="B174" s="73"/>
      <c r="C174" s="73"/>
      <c r="D174" s="73"/>
      <c r="E174" s="73"/>
      <c r="F174" s="96"/>
      <c r="G174" s="73"/>
      <c r="H174" s="104"/>
      <c r="I174" s="73"/>
      <c r="J174" s="63">
        <f t="shared" si="136"/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9"/>
      <c r="CH174" s="80"/>
      <c r="CI174" s="80"/>
      <c r="CJ174" s="80"/>
      <c r="CK174" s="80"/>
      <c r="CL174" s="8"/>
    </row>
    <row r="175" spans="1:96" ht="16.5" x14ac:dyDescent="0.3">
      <c r="A175" s="55">
        <f t="shared" si="135"/>
        <v>175</v>
      </c>
      <c r="B175" s="73"/>
      <c r="C175" s="73"/>
      <c r="D175" s="56" t="s">
        <v>92</v>
      </c>
      <c r="E175" s="68" t="s">
        <v>93</v>
      </c>
      <c r="F175" s="69"/>
      <c r="G175" s="69"/>
      <c r="H175" s="104"/>
      <c r="I175" s="73"/>
      <c r="J175" s="63">
        <f t="shared" si="136"/>
        <v>6598826.3000000007</v>
      </c>
      <c r="K175" s="64">
        <f>SUM(K176,K183)</f>
        <v>0</v>
      </c>
      <c r="L175" s="64">
        <f t="shared" ref="L175:BW175" si="167">SUM(L176,L183)</f>
        <v>12638.369999999999</v>
      </c>
      <c r="M175" s="64">
        <f t="shared" si="167"/>
        <v>143921.72</v>
      </c>
      <c r="N175" s="64">
        <f t="shared" si="167"/>
        <v>0</v>
      </c>
      <c r="O175" s="64">
        <f t="shared" si="167"/>
        <v>9449.1</v>
      </c>
      <c r="P175" s="64">
        <f t="shared" si="167"/>
        <v>263010.62</v>
      </c>
      <c r="Q175" s="64">
        <f t="shared" si="167"/>
        <v>666710.91999999993</v>
      </c>
      <c r="R175" s="64">
        <f t="shared" si="167"/>
        <v>0</v>
      </c>
      <c r="S175" s="64">
        <f t="shared" si="167"/>
        <v>0</v>
      </c>
      <c r="T175" s="64">
        <f t="shared" si="167"/>
        <v>221633.09</v>
      </c>
      <c r="U175" s="64">
        <f t="shared" si="167"/>
        <v>362035.53</v>
      </c>
      <c r="V175" s="64">
        <f t="shared" si="167"/>
        <v>33538.339999999997</v>
      </c>
      <c r="W175" s="64">
        <f t="shared" si="167"/>
        <v>46333.520000000004</v>
      </c>
      <c r="X175" s="64">
        <f t="shared" si="167"/>
        <v>43728.46</v>
      </c>
      <c r="Y175" s="64">
        <f t="shared" si="167"/>
        <v>10714.11</v>
      </c>
      <c r="Z175" s="64">
        <f t="shared" si="167"/>
        <v>834896.6</v>
      </c>
      <c r="AA175" s="64">
        <f t="shared" si="167"/>
        <v>1578004.2</v>
      </c>
      <c r="AB175" s="64">
        <f t="shared" si="167"/>
        <v>0</v>
      </c>
      <c r="AC175" s="64">
        <f t="shared" si="167"/>
        <v>461177.25</v>
      </c>
      <c r="AD175" s="64">
        <f t="shared" si="167"/>
        <v>439117.09</v>
      </c>
      <c r="AE175" s="64">
        <f t="shared" si="167"/>
        <v>33853.089999999997</v>
      </c>
      <c r="AF175" s="64">
        <f t="shared" si="167"/>
        <v>60157.729999999996</v>
      </c>
      <c r="AG175" s="64">
        <f t="shared" si="167"/>
        <v>50592.520000000004</v>
      </c>
      <c r="AH175" s="64">
        <f t="shared" si="167"/>
        <v>46065.3</v>
      </c>
      <c r="AI175" s="64">
        <f t="shared" si="167"/>
        <v>142066.54999999999</v>
      </c>
      <c r="AJ175" s="64">
        <f t="shared" si="167"/>
        <v>0</v>
      </c>
      <c r="AK175" s="64">
        <f t="shared" si="167"/>
        <v>74357.78</v>
      </c>
      <c r="AL175" s="64">
        <f t="shared" si="167"/>
        <v>50777.19</v>
      </c>
      <c r="AM175" s="64">
        <f t="shared" si="167"/>
        <v>519301.57</v>
      </c>
      <c r="AN175" s="64">
        <f t="shared" si="167"/>
        <v>1080.6199999999999</v>
      </c>
      <c r="AO175" s="64">
        <f t="shared" si="167"/>
        <v>466736.88</v>
      </c>
      <c r="AP175" s="64">
        <f t="shared" si="167"/>
        <v>26928.15</v>
      </c>
      <c r="AQ175" s="64">
        <f t="shared" si="167"/>
        <v>0</v>
      </c>
      <c r="AR175" s="64">
        <f t="shared" si="167"/>
        <v>0</v>
      </c>
      <c r="AS175" s="64">
        <f t="shared" si="167"/>
        <v>0</v>
      </c>
      <c r="AT175" s="64">
        <f t="shared" si="167"/>
        <v>0</v>
      </c>
      <c r="AU175" s="64">
        <f t="shared" si="167"/>
        <v>0</v>
      </c>
      <c r="AV175" s="64">
        <f t="shared" si="167"/>
        <v>0</v>
      </c>
      <c r="AW175" s="64">
        <f t="shared" si="167"/>
        <v>0</v>
      </c>
      <c r="AX175" s="64">
        <f t="shared" si="167"/>
        <v>0</v>
      </c>
      <c r="AY175" s="64">
        <f t="shared" si="167"/>
        <v>0</v>
      </c>
      <c r="AZ175" s="64">
        <f t="shared" si="167"/>
        <v>0</v>
      </c>
      <c r="BA175" s="64">
        <f t="shared" si="167"/>
        <v>0</v>
      </c>
      <c r="BB175" s="64">
        <f t="shared" si="167"/>
        <v>0</v>
      </c>
      <c r="BC175" s="64">
        <f t="shared" si="167"/>
        <v>0</v>
      </c>
      <c r="BD175" s="64">
        <f t="shared" si="167"/>
        <v>0</v>
      </c>
      <c r="BE175" s="64">
        <f t="shared" si="167"/>
        <v>0</v>
      </c>
      <c r="BF175" s="64">
        <f t="shared" si="167"/>
        <v>0</v>
      </c>
      <c r="BG175" s="64">
        <f t="shared" si="167"/>
        <v>0</v>
      </c>
      <c r="BH175" s="64">
        <f t="shared" si="167"/>
        <v>0</v>
      </c>
      <c r="BI175" s="64">
        <f t="shared" si="167"/>
        <v>0</v>
      </c>
      <c r="BJ175" s="64">
        <f t="shared" si="167"/>
        <v>0</v>
      </c>
      <c r="BK175" s="64">
        <f t="shared" si="167"/>
        <v>0</v>
      </c>
      <c r="BL175" s="64">
        <f t="shared" si="167"/>
        <v>0</v>
      </c>
      <c r="BM175" s="64">
        <f t="shared" si="167"/>
        <v>0</v>
      </c>
      <c r="BN175" s="64">
        <f t="shared" si="167"/>
        <v>0</v>
      </c>
      <c r="BO175" s="64">
        <f t="shared" si="167"/>
        <v>0</v>
      </c>
      <c r="BP175" s="64">
        <f t="shared" si="167"/>
        <v>0</v>
      </c>
      <c r="BQ175" s="64">
        <f t="shared" si="167"/>
        <v>0</v>
      </c>
      <c r="BR175" s="64">
        <f t="shared" si="167"/>
        <v>0</v>
      </c>
      <c r="BS175" s="64">
        <f t="shared" si="167"/>
        <v>0</v>
      </c>
      <c r="BT175" s="64">
        <f t="shared" si="167"/>
        <v>0</v>
      </c>
      <c r="BU175" s="64">
        <f t="shared" si="167"/>
        <v>0</v>
      </c>
      <c r="BV175" s="64">
        <f t="shared" si="167"/>
        <v>0</v>
      </c>
      <c r="BW175" s="64">
        <f t="shared" si="167"/>
        <v>0</v>
      </c>
      <c r="BX175" s="64">
        <f t="shared" ref="BX175:CV175" si="168">SUM(BX176,BX183)</f>
        <v>0</v>
      </c>
      <c r="BY175" s="64">
        <f t="shared" si="168"/>
        <v>0</v>
      </c>
      <c r="BZ175" s="64">
        <f t="shared" si="168"/>
        <v>0</v>
      </c>
      <c r="CA175" s="64">
        <f t="shared" si="168"/>
        <v>0</v>
      </c>
      <c r="CB175" s="64">
        <f t="shared" si="168"/>
        <v>0</v>
      </c>
      <c r="CC175" s="64">
        <f t="shared" si="168"/>
        <v>0</v>
      </c>
      <c r="CD175" s="64">
        <f t="shared" si="168"/>
        <v>0</v>
      </c>
      <c r="CE175" s="64">
        <f t="shared" si="168"/>
        <v>0</v>
      </c>
      <c r="CF175" s="64">
        <f t="shared" si="168"/>
        <v>0</v>
      </c>
      <c r="CG175" s="65">
        <f>SUM(CG176,CG183)</f>
        <v>0</v>
      </c>
      <c r="CH175" s="64">
        <f t="shared" ref="CH175:CK175" si="169">SUM(CH176,CH183)</f>
        <v>0</v>
      </c>
      <c r="CI175" s="64">
        <f t="shared" si="169"/>
        <v>0</v>
      </c>
      <c r="CJ175" s="64">
        <f t="shared" si="169"/>
        <v>0</v>
      </c>
      <c r="CK175" s="64">
        <f t="shared" si="169"/>
        <v>0</v>
      </c>
      <c r="CL175" s="8"/>
    </row>
    <row r="176" spans="1:96" ht="15" x14ac:dyDescent="0.25">
      <c r="A176" s="55">
        <f t="shared" si="135"/>
        <v>176</v>
      </c>
      <c r="B176" s="73"/>
      <c r="C176" s="73"/>
      <c r="D176" s="73"/>
      <c r="E176" s="71" t="s">
        <v>19</v>
      </c>
      <c r="F176" s="91" t="s">
        <v>18</v>
      </c>
      <c r="G176" s="91"/>
      <c r="H176" s="104"/>
      <c r="I176" s="73"/>
      <c r="J176" s="63">
        <f t="shared" si="136"/>
        <v>3726466.8499999996</v>
      </c>
      <c r="K176" s="64">
        <f>SUM(K177:K182)</f>
        <v>0</v>
      </c>
      <c r="L176" s="64">
        <f t="shared" ref="L176:CG176" si="170">SUM(L177:L182)</f>
        <v>3217.2799999999997</v>
      </c>
      <c r="M176" s="64">
        <f t="shared" si="170"/>
        <v>49388.680000000008</v>
      </c>
      <c r="N176" s="64">
        <f t="shared" si="170"/>
        <v>0</v>
      </c>
      <c r="O176" s="64">
        <f t="shared" si="170"/>
        <v>4685.91</v>
      </c>
      <c r="P176" s="64">
        <f t="shared" si="170"/>
        <v>137020.16999999998</v>
      </c>
      <c r="Q176" s="64">
        <f t="shared" si="170"/>
        <v>338751.13999999996</v>
      </c>
      <c r="R176" s="64">
        <f t="shared" si="170"/>
        <v>0</v>
      </c>
      <c r="S176" s="64">
        <f t="shared" si="170"/>
        <v>0</v>
      </c>
      <c r="T176" s="64">
        <f t="shared" si="170"/>
        <v>32565.4</v>
      </c>
      <c r="U176" s="64">
        <f t="shared" si="170"/>
        <v>60126.400000000001</v>
      </c>
      <c r="V176" s="64">
        <f t="shared" si="170"/>
        <v>29624.739999999998</v>
      </c>
      <c r="W176" s="64">
        <f t="shared" si="170"/>
        <v>46333.520000000004</v>
      </c>
      <c r="X176" s="64">
        <f t="shared" si="170"/>
        <v>38002.909999999996</v>
      </c>
      <c r="Y176" s="64">
        <f t="shared" si="170"/>
        <v>9181.65</v>
      </c>
      <c r="Z176" s="64">
        <f t="shared" si="170"/>
        <v>511623.23</v>
      </c>
      <c r="AA176" s="64">
        <f t="shared" si="170"/>
        <v>1300348.74</v>
      </c>
      <c r="AB176" s="64">
        <f t="shared" si="170"/>
        <v>0</v>
      </c>
      <c r="AC176" s="64">
        <f t="shared" si="170"/>
        <v>229882.9</v>
      </c>
      <c r="AD176" s="64">
        <f t="shared" si="170"/>
        <v>67338.7</v>
      </c>
      <c r="AE176" s="64">
        <f t="shared" si="170"/>
        <v>3326.1099999999997</v>
      </c>
      <c r="AF176" s="64">
        <f t="shared" si="170"/>
        <v>29150.760000000002</v>
      </c>
      <c r="AG176" s="64">
        <f t="shared" si="170"/>
        <v>27780.63</v>
      </c>
      <c r="AH176" s="64">
        <f t="shared" si="170"/>
        <v>23078.34</v>
      </c>
      <c r="AI176" s="64">
        <f t="shared" si="170"/>
        <v>0</v>
      </c>
      <c r="AJ176" s="64">
        <f t="shared" si="170"/>
        <v>0</v>
      </c>
      <c r="AK176" s="64">
        <f t="shared" si="170"/>
        <v>0</v>
      </c>
      <c r="AL176" s="64">
        <f t="shared" si="170"/>
        <v>0</v>
      </c>
      <c r="AM176" s="64">
        <f t="shared" si="170"/>
        <v>401476.15</v>
      </c>
      <c r="AN176" s="64">
        <f t="shared" si="170"/>
        <v>1080.6199999999999</v>
      </c>
      <c r="AO176" s="64">
        <f t="shared" si="170"/>
        <v>356619.9</v>
      </c>
      <c r="AP176" s="64">
        <f t="shared" si="170"/>
        <v>25862.97</v>
      </c>
      <c r="AQ176" s="64">
        <f t="shared" si="170"/>
        <v>0</v>
      </c>
      <c r="AR176" s="64">
        <f t="shared" si="170"/>
        <v>0</v>
      </c>
      <c r="AS176" s="64">
        <f t="shared" si="170"/>
        <v>0</v>
      </c>
      <c r="AT176" s="64">
        <f t="shared" si="170"/>
        <v>0</v>
      </c>
      <c r="AU176" s="64">
        <f t="shared" si="170"/>
        <v>0</v>
      </c>
      <c r="AV176" s="64">
        <f t="shared" si="170"/>
        <v>0</v>
      </c>
      <c r="AW176" s="64">
        <f t="shared" si="170"/>
        <v>0</v>
      </c>
      <c r="AX176" s="64">
        <f t="shared" si="170"/>
        <v>0</v>
      </c>
      <c r="AY176" s="64">
        <f t="shared" si="170"/>
        <v>0</v>
      </c>
      <c r="AZ176" s="64">
        <f t="shared" si="170"/>
        <v>0</v>
      </c>
      <c r="BA176" s="64">
        <f t="shared" si="170"/>
        <v>0</v>
      </c>
      <c r="BB176" s="64">
        <f t="shared" si="170"/>
        <v>0</v>
      </c>
      <c r="BC176" s="64">
        <f t="shared" si="170"/>
        <v>0</v>
      </c>
      <c r="BD176" s="64">
        <f t="shared" si="170"/>
        <v>0</v>
      </c>
      <c r="BE176" s="64">
        <f t="shared" si="170"/>
        <v>0</v>
      </c>
      <c r="BF176" s="64">
        <f t="shared" si="170"/>
        <v>0</v>
      </c>
      <c r="BG176" s="64">
        <f t="shared" si="170"/>
        <v>0</v>
      </c>
      <c r="BH176" s="64">
        <f t="shared" si="170"/>
        <v>0</v>
      </c>
      <c r="BI176" s="64">
        <f t="shared" si="170"/>
        <v>0</v>
      </c>
      <c r="BJ176" s="64">
        <f t="shared" si="170"/>
        <v>0</v>
      </c>
      <c r="BK176" s="64">
        <f t="shared" si="170"/>
        <v>0</v>
      </c>
      <c r="BL176" s="64">
        <f t="shared" si="170"/>
        <v>0</v>
      </c>
      <c r="BM176" s="64">
        <f t="shared" si="170"/>
        <v>0</v>
      </c>
      <c r="BN176" s="64">
        <f t="shared" si="170"/>
        <v>0</v>
      </c>
      <c r="BO176" s="64">
        <f t="shared" si="170"/>
        <v>0</v>
      </c>
      <c r="BP176" s="64">
        <f t="shared" si="170"/>
        <v>0</v>
      </c>
      <c r="BQ176" s="64">
        <f t="shared" si="170"/>
        <v>0</v>
      </c>
      <c r="BR176" s="64">
        <f t="shared" si="170"/>
        <v>0</v>
      </c>
      <c r="BS176" s="64">
        <f t="shared" si="170"/>
        <v>0</v>
      </c>
      <c r="BT176" s="64">
        <f t="shared" si="170"/>
        <v>0</v>
      </c>
      <c r="BU176" s="64">
        <f t="shared" si="170"/>
        <v>0</v>
      </c>
      <c r="BV176" s="64">
        <f t="shared" si="170"/>
        <v>0</v>
      </c>
      <c r="BW176" s="64">
        <f t="shared" si="170"/>
        <v>0</v>
      </c>
      <c r="BX176" s="64">
        <f t="shared" si="170"/>
        <v>0</v>
      </c>
      <c r="BY176" s="64">
        <f t="shared" si="170"/>
        <v>0</v>
      </c>
      <c r="BZ176" s="64">
        <f t="shared" si="170"/>
        <v>0</v>
      </c>
      <c r="CA176" s="64">
        <f t="shared" si="170"/>
        <v>0</v>
      </c>
      <c r="CB176" s="64">
        <f t="shared" si="170"/>
        <v>0</v>
      </c>
      <c r="CC176" s="64">
        <f t="shared" si="170"/>
        <v>0</v>
      </c>
      <c r="CD176" s="64">
        <f t="shared" si="170"/>
        <v>0</v>
      </c>
      <c r="CE176" s="64">
        <f t="shared" si="170"/>
        <v>0</v>
      </c>
      <c r="CF176" s="64">
        <f t="shared" si="170"/>
        <v>0</v>
      </c>
      <c r="CG176" s="65">
        <f t="shared" si="170"/>
        <v>0</v>
      </c>
      <c r="CH176" s="64">
        <f t="shared" ref="CH176:CK176" si="171">SUM(CH177:CH182)</f>
        <v>0</v>
      </c>
      <c r="CI176" s="64">
        <f t="shared" si="171"/>
        <v>0</v>
      </c>
      <c r="CJ176" s="64">
        <f t="shared" si="171"/>
        <v>0</v>
      </c>
      <c r="CK176" s="64">
        <f t="shared" si="171"/>
        <v>0</v>
      </c>
      <c r="CL176" s="8"/>
    </row>
    <row r="177" spans="1:96" ht="15" x14ac:dyDescent="0.25">
      <c r="A177" s="55">
        <f t="shared" si="135"/>
        <v>177</v>
      </c>
      <c r="B177" s="73"/>
      <c r="C177" s="73"/>
      <c r="D177" s="73"/>
      <c r="E177" s="73"/>
      <c r="F177" s="94" t="s">
        <v>39</v>
      </c>
      <c r="G177" s="98" t="s">
        <v>94</v>
      </c>
      <c r="H177" s="98"/>
      <c r="I177" s="73"/>
      <c r="J177" s="63">
        <f t="shared" si="136"/>
        <v>566119.1</v>
      </c>
      <c r="K177" s="74"/>
      <c r="L177" s="74"/>
      <c r="M177" s="74">
        <v>2385.2199999999998</v>
      </c>
      <c r="N177" s="74"/>
      <c r="O177" s="74">
        <v>2518.14</v>
      </c>
      <c r="P177" s="74">
        <v>13375.52</v>
      </c>
      <c r="Q177" s="74">
        <v>49243.92</v>
      </c>
      <c r="R177" s="74"/>
      <c r="S177" s="74"/>
      <c r="T177" s="74"/>
      <c r="U177" s="74"/>
      <c r="V177" s="74">
        <v>4356.87</v>
      </c>
      <c r="W177" s="74">
        <v>25718.52</v>
      </c>
      <c r="X177" s="74">
        <v>7192.47</v>
      </c>
      <c r="Y177" s="74"/>
      <c r="Z177" s="74">
        <v>83406.73</v>
      </c>
      <c r="AA177" s="74">
        <v>30625.56</v>
      </c>
      <c r="AB177" s="74"/>
      <c r="AC177" s="74"/>
      <c r="AD177" s="74"/>
      <c r="AE177" s="74">
        <v>1868.09</v>
      </c>
      <c r="AF177" s="74">
        <v>5543.19</v>
      </c>
      <c r="AG177" s="74">
        <v>4952.8100000000004</v>
      </c>
      <c r="AH177" s="74">
        <v>4021.61</v>
      </c>
      <c r="AI177" s="74"/>
      <c r="AJ177" s="74"/>
      <c r="AK177" s="74"/>
      <c r="AL177" s="74"/>
      <c r="AM177" s="74">
        <v>164449.45000000001</v>
      </c>
      <c r="AN177" s="74">
        <v>152.6</v>
      </c>
      <c r="AO177" s="74">
        <v>160516.17000000001</v>
      </c>
      <c r="AP177" s="74">
        <v>5792.23</v>
      </c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6"/>
      <c r="CH177" s="77"/>
      <c r="CI177" s="77"/>
      <c r="CJ177" s="77"/>
      <c r="CK177" s="77"/>
      <c r="CL177" s="8"/>
    </row>
    <row r="178" spans="1:96" ht="15" x14ac:dyDescent="0.25">
      <c r="A178" s="55">
        <f t="shared" si="135"/>
        <v>178</v>
      </c>
      <c r="B178" s="73"/>
      <c r="C178" s="73"/>
      <c r="D178" s="73"/>
      <c r="E178" s="73"/>
      <c r="F178" s="94" t="s">
        <v>51</v>
      </c>
      <c r="G178" s="98" t="s">
        <v>95</v>
      </c>
      <c r="H178" s="98"/>
      <c r="I178" s="73"/>
      <c r="J178" s="63">
        <f t="shared" si="136"/>
        <v>2439444.41</v>
      </c>
      <c r="K178" s="74"/>
      <c r="L178" s="74">
        <v>1755.01</v>
      </c>
      <c r="M178" s="74">
        <v>38890.69</v>
      </c>
      <c r="N178" s="74"/>
      <c r="O178" s="74"/>
      <c r="P178" s="74">
        <v>123644.65</v>
      </c>
      <c r="Q178" s="74">
        <v>219064.49</v>
      </c>
      <c r="R178" s="74"/>
      <c r="S178" s="74"/>
      <c r="T178" s="74">
        <v>32565.4</v>
      </c>
      <c r="U178" s="74">
        <v>60126.400000000001</v>
      </c>
      <c r="V178" s="74">
        <v>5031.5200000000004</v>
      </c>
      <c r="W178" s="74"/>
      <c r="X178" s="74"/>
      <c r="Y178" s="74">
        <v>3072.52</v>
      </c>
      <c r="Z178" s="74">
        <v>428216.5</v>
      </c>
      <c r="AA178" s="74">
        <v>815957.97</v>
      </c>
      <c r="AB178" s="74"/>
      <c r="AC178" s="74">
        <v>229882.9</v>
      </c>
      <c r="AD178" s="74">
        <v>67338.7</v>
      </c>
      <c r="AE178" s="74">
        <v>1458.02</v>
      </c>
      <c r="AF178" s="74">
        <v>9321.35</v>
      </c>
      <c r="AG178" s="74">
        <v>4078.34</v>
      </c>
      <c r="AH178" s="74">
        <v>10013.15</v>
      </c>
      <c r="AI178" s="74"/>
      <c r="AJ178" s="74"/>
      <c r="AK178" s="74"/>
      <c r="AL178" s="74"/>
      <c r="AM178" s="74">
        <v>185375.6</v>
      </c>
      <c r="AN178" s="74">
        <v>151.19999999999999</v>
      </c>
      <c r="AO178" s="74">
        <v>196103.73</v>
      </c>
      <c r="AP178" s="74">
        <v>7396.27</v>
      </c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6"/>
      <c r="CH178" s="77"/>
      <c r="CI178" s="77"/>
      <c r="CJ178" s="77"/>
      <c r="CK178" s="77"/>
      <c r="CL178" s="8"/>
    </row>
    <row r="179" spans="1:96" ht="15" x14ac:dyDescent="0.25">
      <c r="A179" s="55">
        <f t="shared" si="135"/>
        <v>179</v>
      </c>
      <c r="B179" s="73"/>
      <c r="C179" s="73"/>
      <c r="D179" s="73"/>
      <c r="E179" s="73"/>
      <c r="F179" s="94" t="s">
        <v>73</v>
      </c>
      <c r="G179" s="98" t="s">
        <v>96</v>
      </c>
      <c r="H179" s="98"/>
      <c r="I179" s="73"/>
      <c r="J179" s="63">
        <f t="shared" si="136"/>
        <v>720856.48999999987</v>
      </c>
      <c r="K179" s="74"/>
      <c r="L179" s="74">
        <v>1462.27</v>
      </c>
      <c r="M179" s="74">
        <v>8112.77</v>
      </c>
      <c r="N179" s="74"/>
      <c r="O179" s="74">
        <v>2167.77</v>
      </c>
      <c r="P179" s="74"/>
      <c r="Q179" s="74">
        <v>70442.73</v>
      </c>
      <c r="R179" s="74"/>
      <c r="S179" s="74"/>
      <c r="T179" s="74"/>
      <c r="U179" s="74"/>
      <c r="V179" s="74">
        <v>20236.349999999999</v>
      </c>
      <c r="W179" s="74">
        <v>20615</v>
      </c>
      <c r="X179" s="74">
        <v>30810.44</v>
      </c>
      <c r="Y179" s="74">
        <v>6109.13</v>
      </c>
      <c r="Z179" s="74"/>
      <c r="AA179" s="74">
        <v>453765.21</v>
      </c>
      <c r="AB179" s="74"/>
      <c r="AC179" s="74"/>
      <c r="AD179" s="74"/>
      <c r="AE179" s="74"/>
      <c r="AF179" s="74">
        <v>14286.22</v>
      </c>
      <c r="AG179" s="74">
        <v>18749.48</v>
      </c>
      <c r="AH179" s="74">
        <v>9043.58</v>
      </c>
      <c r="AI179" s="74"/>
      <c r="AJ179" s="74"/>
      <c r="AK179" s="74"/>
      <c r="AL179" s="74"/>
      <c r="AM179" s="74">
        <v>51651.1</v>
      </c>
      <c r="AN179" s="74">
        <v>729.97</v>
      </c>
      <c r="AO179" s="74"/>
      <c r="AP179" s="74">
        <v>12674.47</v>
      </c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6"/>
      <c r="CH179" s="77"/>
      <c r="CI179" s="77"/>
      <c r="CJ179" s="77"/>
      <c r="CK179" s="77"/>
      <c r="CL179" s="8"/>
    </row>
    <row r="180" spans="1:96" ht="15" x14ac:dyDescent="0.25">
      <c r="A180" s="55">
        <f t="shared" si="135"/>
        <v>180</v>
      </c>
      <c r="B180" s="73"/>
      <c r="C180" s="73"/>
      <c r="D180" s="73"/>
      <c r="E180" s="73"/>
      <c r="F180" s="94" t="s">
        <v>75</v>
      </c>
      <c r="G180" s="98" t="s">
        <v>97</v>
      </c>
      <c r="H180" s="98"/>
      <c r="I180" s="73"/>
      <c r="J180" s="63">
        <f t="shared" si="136"/>
        <v>46.85</v>
      </c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>
        <v>46.85</v>
      </c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6"/>
      <c r="CH180" s="77"/>
      <c r="CI180" s="77"/>
      <c r="CJ180" s="77"/>
      <c r="CK180" s="77"/>
      <c r="CL180" s="8"/>
    </row>
    <row r="181" spans="1:96" ht="15" x14ac:dyDescent="0.25">
      <c r="A181" s="55">
        <f t="shared" si="135"/>
        <v>181</v>
      </c>
      <c r="B181" s="73"/>
      <c r="C181" s="73"/>
      <c r="D181" s="73"/>
      <c r="E181" s="73"/>
      <c r="F181" s="94" t="s">
        <v>98</v>
      </c>
      <c r="G181" s="98" t="s">
        <v>99</v>
      </c>
      <c r="H181" s="98"/>
      <c r="I181" s="73"/>
      <c r="J181" s="63">
        <f t="shared" si="136"/>
        <v>0</v>
      </c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6"/>
      <c r="CH181" s="77"/>
      <c r="CI181" s="77"/>
      <c r="CJ181" s="77"/>
      <c r="CK181" s="77"/>
      <c r="CL181" s="8"/>
    </row>
    <row r="182" spans="1:96" ht="15" x14ac:dyDescent="0.25">
      <c r="A182" s="55">
        <f t="shared" si="135"/>
        <v>182</v>
      </c>
      <c r="B182" s="73"/>
      <c r="C182" s="73"/>
      <c r="D182" s="73"/>
      <c r="E182" s="73"/>
      <c r="F182" s="94" t="s">
        <v>100</v>
      </c>
      <c r="G182" s="98" t="s">
        <v>6</v>
      </c>
      <c r="H182" s="98"/>
      <c r="I182" s="73"/>
      <c r="J182" s="63">
        <f t="shared" si="136"/>
        <v>0</v>
      </c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6"/>
      <c r="CH182" s="77"/>
      <c r="CI182" s="77"/>
      <c r="CJ182" s="77"/>
      <c r="CK182" s="77"/>
      <c r="CL182" s="8"/>
    </row>
    <row r="183" spans="1:96" ht="15" x14ac:dyDescent="0.25">
      <c r="A183" s="55">
        <f t="shared" si="135"/>
        <v>183</v>
      </c>
      <c r="B183" s="73"/>
      <c r="C183" s="73"/>
      <c r="D183" s="73"/>
      <c r="E183" s="71" t="s">
        <v>21</v>
      </c>
      <c r="F183" s="102" t="s">
        <v>34</v>
      </c>
      <c r="G183" s="96"/>
      <c r="H183" s="104"/>
      <c r="I183" s="73"/>
      <c r="J183" s="63">
        <f t="shared" si="136"/>
        <v>2872359.45</v>
      </c>
      <c r="K183" s="64">
        <f>SUM(K184:K187)</f>
        <v>0</v>
      </c>
      <c r="L183" s="64">
        <f t="shared" ref="L183:CG183" si="172">SUM(L184:L187)</f>
        <v>9421.0899999999983</v>
      </c>
      <c r="M183" s="64">
        <f t="shared" si="172"/>
        <v>94533.04</v>
      </c>
      <c r="N183" s="64">
        <f t="shared" si="172"/>
        <v>0</v>
      </c>
      <c r="O183" s="64">
        <f t="shared" si="172"/>
        <v>4763.1900000000005</v>
      </c>
      <c r="P183" s="64">
        <f t="shared" si="172"/>
        <v>125990.45000000001</v>
      </c>
      <c r="Q183" s="64">
        <f t="shared" si="172"/>
        <v>327959.78000000003</v>
      </c>
      <c r="R183" s="64">
        <f t="shared" si="172"/>
        <v>0</v>
      </c>
      <c r="S183" s="64">
        <f t="shared" si="172"/>
        <v>0</v>
      </c>
      <c r="T183" s="64">
        <f t="shared" si="172"/>
        <v>189067.69</v>
      </c>
      <c r="U183" s="64">
        <f t="shared" si="172"/>
        <v>301909.13</v>
      </c>
      <c r="V183" s="64">
        <f t="shared" si="172"/>
        <v>3913.6</v>
      </c>
      <c r="W183" s="64">
        <f t="shared" si="172"/>
        <v>0</v>
      </c>
      <c r="X183" s="64">
        <f t="shared" si="172"/>
        <v>5725.55</v>
      </c>
      <c r="Y183" s="64">
        <f t="shared" si="172"/>
        <v>1532.46</v>
      </c>
      <c r="Z183" s="64">
        <f t="shared" si="172"/>
        <v>323273.37</v>
      </c>
      <c r="AA183" s="64">
        <f t="shared" si="172"/>
        <v>277655.46000000002</v>
      </c>
      <c r="AB183" s="64">
        <f t="shared" si="172"/>
        <v>0</v>
      </c>
      <c r="AC183" s="64">
        <f t="shared" si="172"/>
        <v>231294.35</v>
      </c>
      <c r="AD183" s="64">
        <f t="shared" si="172"/>
        <v>371778.39</v>
      </c>
      <c r="AE183" s="64">
        <f t="shared" si="172"/>
        <v>30526.98</v>
      </c>
      <c r="AF183" s="64">
        <f t="shared" si="172"/>
        <v>31006.969999999998</v>
      </c>
      <c r="AG183" s="64">
        <f t="shared" si="172"/>
        <v>22811.89</v>
      </c>
      <c r="AH183" s="64">
        <f t="shared" si="172"/>
        <v>22986.959999999999</v>
      </c>
      <c r="AI183" s="64">
        <f t="shared" si="172"/>
        <v>142066.54999999999</v>
      </c>
      <c r="AJ183" s="64">
        <f t="shared" si="172"/>
        <v>0</v>
      </c>
      <c r="AK183" s="64">
        <f t="shared" si="172"/>
        <v>74357.78</v>
      </c>
      <c r="AL183" s="64">
        <f t="shared" si="172"/>
        <v>50777.19</v>
      </c>
      <c r="AM183" s="64">
        <f t="shared" si="172"/>
        <v>117825.42</v>
      </c>
      <c r="AN183" s="64">
        <f t="shared" si="172"/>
        <v>0</v>
      </c>
      <c r="AO183" s="64">
        <f t="shared" si="172"/>
        <v>110116.98</v>
      </c>
      <c r="AP183" s="64">
        <f t="shared" si="172"/>
        <v>1065.1799999999998</v>
      </c>
      <c r="AQ183" s="64">
        <f t="shared" si="172"/>
        <v>0</v>
      </c>
      <c r="AR183" s="64">
        <f t="shared" si="172"/>
        <v>0</v>
      </c>
      <c r="AS183" s="64">
        <f t="shared" si="172"/>
        <v>0</v>
      </c>
      <c r="AT183" s="64">
        <f t="shared" si="172"/>
        <v>0</v>
      </c>
      <c r="AU183" s="64">
        <f t="shared" si="172"/>
        <v>0</v>
      </c>
      <c r="AV183" s="64">
        <f t="shared" si="172"/>
        <v>0</v>
      </c>
      <c r="AW183" s="64">
        <f t="shared" si="172"/>
        <v>0</v>
      </c>
      <c r="AX183" s="64">
        <f t="shared" si="172"/>
        <v>0</v>
      </c>
      <c r="AY183" s="64">
        <f t="shared" si="172"/>
        <v>0</v>
      </c>
      <c r="AZ183" s="64">
        <f t="shared" si="172"/>
        <v>0</v>
      </c>
      <c r="BA183" s="64">
        <f t="shared" si="172"/>
        <v>0</v>
      </c>
      <c r="BB183" s="64">
        <f t="shared" si="172"/>
        <v>0</v>
      </c>
      <c r="BC183" s="64">
        <f t="shared" si="172"/>
        <v>0</v>
      </c>
      <c r="BD183" s="64">
        <f t="shared" si="172"/>
        <v>0</v>
      </c>
      <c r="BE183" s="64">
        <f t="shared" si="172"/>
        <v>0</v>
      </c>
      <c r="BF183" s="64">
        <f t="shared" si="172"/>
        <v>0</v>
      </c>
      <c r="BG183" s="64">
        <f t="shared" si="172"/>
        <v>0</v>
      </c>
      <c r="BH183" s="64">
        <f t="shared" si="172"/>
        <v>0</v>
      </c>
      <c r="BI183" s="64">
        <f t="shared" si="172"/>
        <v>0</v>
      </c>
      <c r="BJ183" s="64">
        <f t="shared" si="172"/>
        <v>0</v>
      </c>
      <c r="BK183" s="64">
        <f t="shared" si="172"/>
        <v>0</v>
      </c>
      <c r="BL183" s="64">
        <f t="shared" si="172"/>
        <v>0</v>
      </c>
      <c r="BM183" s="64">
        <f t="shared" si="172"/>
        <v>0</v>
      </c>
      <c r="BN183" s="64">
        <f t="shared" si="172"/>
        <v>0</v>
      </c>
      <c r="BO183" s="64">
        <f t="shared" si="172"/>
        <v>0</v>
      </c>
      <c r="BP183" s="64">
        <f t="shared" si="172"/>
        <v>0</v>
      </c>
      <c r="BQ183" s="64">
        <f t="shared" si="172"/>
        <v>0</v>
      </c>
      <c r="BR183" s="64">
        <f t="shared" si="172"/>
        <v>0</v>
      </c>
      <c r="BS183" s="64">
        <f t="shared" si="172"/>
        <v>0</v>
      </c>
      <c r="BT183" s="64">
        <f t="shared" si="172"/>
        <v>0</v>
      </c>
      <c r="BU183" s="64">
        <f t="shared" si="172"/>
        <v>0</v>
      </c>
      <c r="BV183" s="64">
        <f t="shared" si="172"/>
        <v>0</v>
      </c>
      <c r="BW183" s="64">
        <f t="shared" si="172"/>
        <v>0</v>
      </c>
      <c r="BX183" s="64">
        <f t="shared" si="172"/>
        <v>0</v>
      </c>
      <c r="BY183" s="64">
        <f t="shared" si="172"/>
        <v>0</v>
      </c>
      <c r="BZ183" s="64">
        <f t="shared" si="172"/>
        <v>0</v>
      </c>
      <c r="CA183" s="64">
        <f t="shared" si="172"/>
        <v>0</v>
      </c>
      <c r="CB183" s="64">
        <f t="shared" si="172"/>
        <v>0</v>
      </c>
      <c r="CC183" s="64">
        <f t="shared" si="172"/>
        <v>0</v>
      </c>
      <c r="CD183" s="64">
        <f t="shared" si="172"/>
        <v>0</v>
      </c>
      <c r="CE183" s="64">
        <f t="shared" si="172"/>
        <v>0</v>
      </c>
      <c r="CF183" s="64">
        <f t="shared" si="172"/>
        <v>0</v>
      </c>
      <c r="CG183" s="65">
        <f t="shared" si="172"/>
        <v>0</v>
      </c>
      <c r="CH183" s="64">
        <f t="shared" ref="CH183:CK183" si="173">SUM(CH184:CH187)</f>
        <v>0</v>
      </c>
      <c r="CI183" s="64">
        <f t="shared" si="173"/>
        <v>0</v>
      </c>
      <c r="CJ183" s="64">
        <f t="shared" si="173"/>
        <v>0</v>
      </c>
      <c r="CK183" s="64">
        <f t="shared" si="173"/>
        <v>0</v>
      </c>
      <c r="CL183" s="8"/>
    </row>
    <row r="184" spans="1:96" ht="15" x14ac:dyDescent="0.25">
      <c r="A184" s="55">
        <f t="shared" si="135"/>
        <v>184</v>
      </c>
      <c r="B184" s="73"/>
      <c r="C184" s="73"/>
      <c r="D184" s="73"/>
      <c r="E184" s="73"/>
      <c r="F184" s="94" t="s">
        <v>39</v>
      </c>
      <c r="G184" s="98" t="s">
        <v>101</v>
      </c>
      <c r="H184" s="98"/>
      <c r="I184" s="73"/>
      <c r="J184" s="63">
        <f t="shared" si="136"/>
        <v>2812091.6699999995</v>
      </c>
      <c r="K184" s="74"/>
      <c r="L184" s="74">
        <v>9226.8799999999992</v>
      </c>
      <c r="M184" s="74">
        <v>81880.53</v>
      </c>
      <c r="N184" s="74"/>
      <c r="O184" s="74">
        <v>2750.88</v>
      </c>
      <c r="P184" s="74">
        <v>124277.74</v>
      </c>
      <c r="Q184" s="74">
        <v>297371.52000000002</v>
      </c>
      <c r="R184" s="74"/>
      <c r="S184" s="74"/>
      <c r="T184" s="74">
        <v>189067.69</v>
      </c>
      <c r="U184" s="74">
        <v>301909.13</v>
      </c>
      <c r="V184" s="74">
        <v>3913.6</v>
      </c>
      <c r="W184" s="74"/>
      <c r="X184" s="74">
        <v>3962.14</v>
      </c>
      <c r="Y184" s="74">
        <v>1532.46</v>
      </c>
      <c r="Z184" s="74">
        <v>323270.2</v>
      </c>
      <c r="AA184" s="74">
        <v>277655.46000000002</v>
      </c>
      <c r="AB184" s="74"/>
      <c r="AC184" s="74">
        <v>231294.35</v>
      </c>
      <c r="AD184" s="74">
        <v>371778.39</v>
      </c>
      <c r="AE184" s="74">
        <v>28813.73</v>
      </c>
      <c r="AF184" s="74">
        <v>29535.51</v>
      </c>
      <c r="AG184" s="74">
        <v>21418.51</v>
      </c>
      <c r="AH184" s="74">
        <v>20884.38</v>
      </c>
      <c r="AI184" s="74">
        <v>142066.54999999999</v>
      </c>
      <c r="AJ184" s="74"/>
      <c r="AK184" s="74">
        <v>74357.78</v>
      </c>
      <c r="AL184" s="74">
        <v>50777.19</v>
      </c>
      <c r="AM184" s="74">
        <v>113329.89</v>
      </c>
      <c r="AN184" s="74"/>
      <c r="AO184" s="74">
        <v>110116.98</v>
      </c>
      <c r="AP184" s="74">
        <v>900.18</v>
      </c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6"/>
      <c r="CH184" s="77"/>
      <c r="CI184" s="77"/>
      <c r="CJ184" s="77"/>
      <c r="CK184" s="77"/>
      <c r="CL184" s="8"/>
    </row>
    <row r="185" spans="1:96" ht="15" x14ac:dyDescent="0.25">
      <c r="A185" s="55">
        <f t="shared" si="135"/>
        <v>185</v>
      </c>
      <c r="B185" s="73"/>
      <c r="C185" s="73"/>
      <c r="D185" s="73"/>
      <c r="E185" s="73"/>
      <c r="F185" s="94" t="s">
        <v>51</v>
      </c>
      <c r="G185" s="98" t="s">
        <v>102</v>
      </c>
      <c r="H185" s="98"/>
      <c r="I185" s="73"/>
      <c r="J185" s="63">
        <f t="shared" si="136"/>
        <v>60267.78</v>
      </c>
      <c r="K185" s="74"/>
      <c r="L185" s="74">
        <v>194.21</v>
      </c>
      <c r="M185" s="74">
        <v>12652.51</v>
      </c>
      <c r="N185" s="74"/>
      <c r="O185" s="74">
        <v>2012.31</v>
      </c>
      <c r="P185" s="74">
        <v>1712.71</v>
      </c>
      <c r="Q185" s="74">
        <v>30588.26</v>
      </c>
      <c r="R185" s="74"/>
      <c r="S185" s="74"/>
      <c r="T185" s="74"/>
      <c r="U185" s="74"/>
      <c r="V185" s="74"/>
      <c r="W185" s="74"/>
      <c r="X185" s="74">
        <v>1763.41</v>
      </c>
      <c r="Y185" s="74"/>
      <c r="Z185" s="74">
        <v>3.17</v>
      </c>
      <c r="AA185" s="74"/>
      <c r="AB185" s="74"/>
      <c r="AC185" s="74"/>
      <c r="AD185" s="74"/>
      <c r="AE185" s="74">
        <v>1713.25</v>
      </c>
      <c r="AF185" s="74">
        <v>1471.46</v>
      </c>
      <c r="AG185" s="74">
        <v>1393.38</v>
      </c>
      <c r="AH185" s="74">
        <v>2102.58</v>
      </c>
      <c r="AI185" s="74"/>
      <c r="AJ185" s="74"/>
      <c r="AK185" s="74"/>
      <c r="AL185" s="74"/>
      <c r="AM185" s="74">
        <v>4495.53</v>
      </c>
      <c r="AN185" s="74"/>
      <c r="AO185" s="74"/>
      <c r="AP185" s="74">
        <v>165</v>
      </c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6"/>
      <c r="CH185" s="77"/>
      <c r="CI185" s="77"/>
      <c r="CJ185" s="77"/>
      <c r="CK185" s="77"/>
      <c r="CL185" s="8"/>
    </row>
    <row r="186" spans="1:96" ht="15" x14ac:dyDescent="0.25">
      <c r="A186" s="55">
        <f t="shared" si="135"/>
        <v>186</v>
      </c>
      <c r="B186" s="73"/>
      <c r="C186" s="73"/>
      <c r="D186" s="73"/>
      <c r="E186" s="73"/>
      <c r="F186" s="94" t="s">
        <v>73</v>
      </c>
      <c r="G186" s="98" t="s">
        <v>99</v>
      </c>
      <c r="H186" s="98"/>
      <c r="I186" s="73"/>
      <c r="J186" s="63">
        <f t="shared" si="136"/>
        <v>0</v>
      </c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6"/>
      <c r="CH186" s="77"/>
      <c r="CI186" s="77"/>
      <c r="CJ186" s="77"/>
      <c r="CK186" s="77"/>
      <c r="CL186" s="8"/>
    </row>
    <row r="187" spans="1:96" ht="15" x14ac:dyDescent="0.25">
      <c r="A187" s="55">
        <f t="shared" si="135"/>
        <v>187</v>
      </c>
      <c r="B187" s="73"/>
      <c r="C187" s="73"/>
      <c r="D187" s="73"/>
      <c r="E187" s="73"/>
      <c r="F187" s="94" t="s">
        <v>75</v>
      </c>
      <c r="G187" s="98" t="s">
        <v>6</v>
      </c>
      <c r="H187" s="98"/>
      <c r="I187" s="73"/>
      <c r="J187" s="63">
        <f t="shared" si="136"/>
        <v>0</v>
      </c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6"/>
      <c r="CH187" s="77"/>
      <c r="CI187" s="77"/>
      <c r="CJ187" s="77"/>
      <c r="CK187" s="77"/>
      <c r="CL187" s="8"/>
    </row>
    <row r="188" spans="1:96" s="88" customFormat="1" ht="15" x14ac:dyDescent="0.25">
      <c r="A188" s="81">
        <f t="shared" si="135"/>
        <v>188</v>
      </c>
      <c r="B188" s="82"/>
      <c r="C188" s="82"/>
      <c r="D188" s="82"/>
      <c r="E188" s="82"/>
      <c r="F188" s="82"/>
      <c r="G188" s="82"/>
      <c r="H188" s="82"/>
      <c r="I188" s="83"/>
      <c r="J188" s="84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6"/>
      <c r="CH188" s="87"/>
      <c r="CI188" s="87"/>
      <c r="CJ188" s="87"/>
      <c r="CK188" s="87"/>
      <c r="CL188" s="61"/>
      <c r="CM188" s="9"/>
      <c r="CN188" s="9"/>
      <c r="CO188" s="9"/>
      <c r="CP188"/>
      <c r="CQ188"/>
      <c r="CR188"/>
    </row>
    <row r="189" spans="1:96" ht="16.5" x14ac:dyDescent="0.3">
      <c r="A189" s="55">
        <f t="shared" si="135"/>
        <v>189</v>
      </c>
      <c r="B189" s="73"/>
      <c r="C189" s="56"/>
      <c r="D189" s="56" t="s">
        <v>103</v>
      </c>
      <c r="E189" s="68" t="s">
        <v>104</v>
      </c>
      <c r="F189" s="57"/>
      <c r="G189" s="56"/>
      <c r="H189" s="56"/>
      <c r="I189" s="56"/>
      <c r="J189" s="63">
        <f t="shared" si="136"/>
        <v>831884.71</v>
      </c>
      <c r="K189" s="64">
        <f>SUM(K190,K191)</f>
        <v>0</v>
      </c>
      <c r="L189" s="64">
        <f t="shared" ref="L189:BW189" si="174">SUM(L190,L191)</f>
        <v>1638.1100000000001</v>
      </c>
      <c r="M189" s="64">
        <f t="shared" si="174"/>
        <v>53038.979999999996</v>
      </c>
      <c r="N189" s="64">
        <f t="shared" si="174"/>
        <v>0</v>
      </c>
      <c r="O189" s="64">
        <f t="shared" si="174"/>
        <v>6020.9699999999993</v>
      </c>
      <c r="P189" s="64">
        <f t="shared" si="174"/>
        <v>10263.31</v>
      </c>
      <c r="Q189" s="64">
        <f t="shared" si="174"/>
        <v>120330.47</v>
      </c>
      <c r="R189" s="64">
        <f t="shared" si="174"/>
        <v>0</v>
      </c>
      <c r="S189" s="64">
        <f t="shared" si="174"/>
        <v>0</v>
      </c>
      <c r="T189" s="64">
        <f t="shared" si="174"/>
        <v>41872.82</v>
      </c>
      <c r="U189" s="64">
        <f t="shared" si="174"/>
        <v>50584.22</v>
      </c>
      <c r="V189" s="64">
        <f t="shared" si="174"/>
        <v>0</v>
      </c>
      <c r="W189" s="64">
        <f t="shared" si="174"/>
        <v>0</v>
      </c>
      <c r="X189" s="64">
        <f t="shared" si="174"/>
        <v>151369.76</v>
      </c>
      <c r="Y189" s="64">
        <f t="shared" si="174"/>
        <v>0</v>
      </c>
      <c r="Z189" s="64">
        <f t="shared" si="174"/>
        <v>0</v>
      </c>
      <c r="AA189" s="64">
        <f t="shared" si="174"/>
        <v>0</v>
      </c>
      <c r="AB189" s="64">
        <f t="shared" si="174"/>
        <v>0</v>
      </c>
      <c r="AC189" s="64">
        <f t="shared" si="174"/>
        <v>0</v>
      </c>
      <c r="AD189" s="64">
        <f t="shared" si="174"/>
        <v>0</v>
      </c>
      <c r="AE189" s="64">
        <f t="shared" si="174"/>
        <v>7831.42</v>
      </c>
      <c r="AF189" s="64">
        <f t="shared" si="174"/>
        <v>5456.74</v>
      </c>
      <c r="AG189" s="64">
        <f t="shared" si="174"/>
        <v>3658.66</v>
      </c>
      <c r="AH189" s="64">
        <f t="shared" si="174"/>
        <v>6679.47</v>
      </c>
      <c r="AI189" s="64">
        <f t="shared" si="174"/>
        <v>0</v>
      </c>
      <c r="AJ189" s="64">
        <f t="shared" si="174"/>
        <v>2901.93</v>
      </c>
      <c r="AK189" s="64">
        <f t="shared" si="174"/>
        <v>196267.21</v>
      </c>
      <c r="AL189" s="64">
        <f t="shared" si="174"/>
        <v>159832.21</v>
      </c>
      <c r="AM189" s="64">
        <f t="shared" si="174"/>
        <v>0</v>
      </c>
      <c r="AN189" s="64">
        <f t="shared" si="174"/>
        <v>0</v>
      </c>
      <c r="AO189" s="64">
        <f t="shared" si="174"/>
        <v>5569.4</v>
      </c>
      <c r="AP189" s="64">
        <f t="shared" si="174"/>
        <v>8569.0300000000007</v>
      </c>
      <c r="AQ189" s="64">
        <f t="shared" si="174"/>
        <v>0</v>
      </c>
      <c r="AR189" s="64">
        <f t="shared" si="174"/>
        <v>0</v>
      </c>
      <c r="AS189" s="64">
        <f t="shared" si="174"/>
        <v>0</v>
      </c>
      <c r="AT189" s="64">
        <f t="shared" si="174"/>
        <v>0</v>
      </c>
      <c r="AU189" s="64">
        <f t="shared" si="174"/>
        <v>0</v>
      </c>
      <c r="AV189" s="64">
        <f t="shared" si="174"/>
        <v>0</v>
      </c>
      <c r="AW189" s="64">
        <f t="shared" si="174"/>
        <v>0</v>
      </c>
      <c r="AX189" s="64">
        <f t="shared" si="174"/>
        <v>0</v>
      </c>
      <c r="AY189" s="64">
        <f t="shared" si="174"/>
        <v>0</v>
      </c>
      <c r="AZ189" s="64">
        <f t="shared" si="174"/>
        <v>0</v>
      </c>
      <c r="BA189" s="64">
        <f t="shared" si="174"/>
        <v>0</v>
      </c>
      <c r="BB189" s="64">
        <f t="shared" si="174"/>
        <v>0</v>
      </c>
      <c r="BC189" s="64">
        <f t="shared" si="174"/>
        <v>0</v>
      </c>
      <c r="BD189" s="64">
        <f t="shared" si="174"/>
        <v>0</v>
      </c>
      <c r="BE189" s="64">
        <f t="shared" si="174"/>
        <v>0</v>
      </c>
      <c r="BF189" s="64">
        <f t="shared" si="174"/>
        <v>0</v>
      </c>
      <c r="BG189" s="64">
        <f t="shared" si="174"/>
        <v>0</v>
      </c>
      <c r="BH189" s="64">
        <f t="shared" si="174"/>
        <v>0</v>
      </c>
      <c r="BI189" s="64">
        <f t="shared" si="174"/>
        <v>0</v>
      </c>
      <c r="BJ189" s="64">
        <f t="shared" si="174"/>
        <v>0</v>
      </c>
      <c r="BK189" s="64">
        <f t="shared" si="174"/>
        <v>0</v>
      </c>
      <c r="BL189" s="64">
        <f t="shared" si="174"/>
        <v>0</v>
      </c>
      <c r="BM189" s="64">
        <f t="shared" si="174"/>
        <v>0</v>
      </c>
      <c r="BN189" s="64">
        <f t="shared" si="174"/>
        <v>0</v>
      </c>
      <c r="BO189" s="64">
        <f t="shared" si="174"/>
        <v>0</v>
      </c>
      <c r="BP189" s="64">
        <f t="shared" si="174"/>
        <v>0</v>
      </c>
      <c r="BQ189" s="64">
        <f t="shared" si="174"/>
        <v>0</v>
      </c>
      <c r="BR189" s="64">
        <f t="shared" si="174"/>
        <v>0</v>
      </c>
      <c r="BS189" s="64">
        <f t="shared" si="174"/>
        <v>0</v>
      </c>
      <c r="BT189" s="64">
        <f t="shared" si="174"/>
        <v>0</v>
      </c>
      <c r="BU189" s="64">
        <f t="shared" si="174"/>
        <v>0</v>
      </c>
      <c r="BV189" s="64">
        <f t="shared" si="174"/>
        <v>0</v>
      </c>
      <c r="BW189" s="64">
        <f t="shared" si="174"/>
        <v>0</v>
      </c>
      <c r="BX189" s="64">
        <f t="shared" ref="BX189:CV189" si="175">SUM(BX190,BX191)</f>
        <v>0</v>
      </c>
      <c r="BY189" s="64">
        <f t="shared" si="175"/>
        <v>0</v>
      </c>
      <c r="BZ189" s="64">
        <f t="shared" si="175"/>
        <v>0</v>
      </c>
      <c r="CA189" s="64">
        <f t="shared" si="175"/>
        <v>0</v>
      </c>
      <c r="CB189" s="64">
        <f t="shared" si="175"/>
        <v>0</v>
      </c>
      <c r="CC189" s="64">
        <f t="shared" si="175"/>
        <v>0</v>
      </c>
      <c r="CD189" s="64">
        <f t="shared" si="175"/>
        <v>0</v>
      </c>
      <c r="CE189" s="64">
        <f t="shared" si="175"/>
        <v>0</v>
      </c>
      <c r="CF189" s="64">
        <f t="shared" si="175"/>
        <v>0</v>
      </c>
      <c r="CG189" s="65">
        <f>SUM(CG190,CG191)</f>
        <v>0</v>
      </c>
      <c r="CH189" s="64">
        <f t="shared" ref="CH189:CK189" si="176">SUM(CH190,CH191)</f>
        <v>0</v>
      </c>
      <c r="CI189" s="64">
        <f t="shared" si="176"/>
        <v>0</v>
      </c>
      <c r="CJ189" s="64">
        <f t="shared" si="176"/>
        <v>0</v>
      </c>
      <c r="CK189" s="64">
        <f t="shared" si="176"/>
        <v>0</v>
      </c>
      <c r="CL189" s="8"/>
    </row>
    <row r="190" spans="1:96" ht="15" x14ac:dyDescent="0.25">
      <c r="A190" s="55">
        <f t="shared" si="135"/>
        <v>190</v>
      </c>
      <c r="B190" s="73"/>
      <c r="C190" s="73"/>
      <c r="D190" s="73"/>
      <c r="E190" s="73" t="s">
        <v>19</v>
      </c>
      <c r="F190" s="105" t="s">
        <v>18</v>
      </c>
      <c r="G190" s="73"/>
      <c r="H190" s="73"/>
      <c r="I190" s="73"/>
      <c r="J190" s="106">
        <f t="shared" si="136"/>
        <v>14906.86</v>
      </c>
      <c r="K190" s="74"/>
      <c r="L190" s="74">
        <v>197.15</v>
      </c>
      <c r="M190" s="74">
        <v>4688.3100000000004</v>
      </c>
      <c r="N190" s="74"/>
      <c r="O190" s="74">
        <v>200.74</v>
      </c>
      <c r="P190" s="74">
        <v>273.05</v>
      </c>
      <c r="Q190" s="74">
        <v>5373.74</v>
      </c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>
        <v>692</v>
      </c>
      <c r="AF190" s="74">
        <v>195.59</v>
      </c>
      <c r="AG190" s="74">
        <v>84.17</v>
      </c>
      <c r="AH190" s="74">
        <v>12.92</v>
      </c>
      <c r="AI190" s="74"/>
      <c r="AJ190" s="74"/>
      <c r="AK190" s="74"/>
      <c r="AL190" s="74"/>
      <c r="AM190" s="74"/>
      <c r="AN190" s="74"/>
      <c r="AO190" s="74">
        <v>3189.19</v>
      </c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6"/>
      <c r="CH190" s="77"/>
      <c r="CI190" s="77"/>
      <c r="CJ190" s="77"/>
      <c r="CK190" s="77"/>
      <c r="CL190" s="8"/>
    </row>
    <row r="191" spans="1:96" ht="15" x14ac:dyDescent="0.25">
      <c r="A191" s="55">
        <f t="shared" si="135"/>
        <v>191</v>
      </c>
      <c r="B191" s="73"/>
      <c r="C191" s="73"/>
      <c r="D191" s="73"/>
      <c r="E191" s="73" t="s">
        <v>21</v>
      </c>
      <c r="F191" s="105" t="s">
        <v>34</v>
      </c>
      <c r="G191" s="73"/>
      <c r="H191" s="73"/>
      <c r="I191" s="73"/>
      <c r="J191" s="106">
        <f t="shared" si="136"/>
        <v>816977.85</v>
      </c>
      <c r="K191" s="78">
        <f>SUM(K192:K195)</f>
        <v>0</v>
      </c>
      <c r="L191" s="78">
        <f t="shared" ref="L191:CG191" si="177">SUM(L192:L195)</f>
        <v>1440.96</v>
      </c>
      <c r="M191" s="78">
        <f t="shared" si="177"/>
        <v>48350.67</v>
      </c>
      <c r="N191" s="78">
        <f t="shared" si="177"/>
        <v>0</v>
      </c>
      <c r="O191" s="78">
        <f t="shared" si="177"/>
        <v>5820.23</v>
      </c>
      <c r="P191" s="78">
        <f t="shared" si="177"/>
        <v>9990.26</v>
      </c>
      <c r="Q191" s="78">
        <f t="shared" si="177"/>
        <v>114956.73</v>
      </c>
      <c r="R191" s="78">
        <f t="shared" si="177"/>
        <v>0</v>
      </c>
      <c r="S191" s="78">
        <f t="shared" si="177"/>
        <v>0</v>
      </c>
      <c r="T191" s="78">
        <f t="shared" si="177"/>
        <v>41872.82</v>
      </c>
      <c r="U191" s="78">
        <f t="shared" si="177"/>
        <v>50584.22</v>
      </c>
      <c r="V191" s="78">
        <f t="shared" si="177"/>
        <v>0</v>
      </c>
      <c r="W191" s="78">
        <f t="shared" si="177"/>
        <v>0</v>
      </c>
      <c r="X191" s="78">
        <f t="shared" si="177"/>
        <v>151369.76</v>
      </c>
      <c r="Y191" s="78">
        <f t="shared" si="177"/>
        <v>0</v>
      </c>
      <c r="Z191" s="78">
        <f t="shared" si="177"/>
        <v>0</v>
      </c>
      <c r="AA191" s="78">
        <f t="shared" si="177"/>
        <v>0</v>
      </c>
      <c r="AB191" s="78">
        <f t="shared" si="177"/>
        <v>0</v>
      </c>
      <c r="AC191" s="78">
        <f t="shared" si="177"/>
        <v>0</v>
      </c>
      <c r="AD191" s="78">
        <f t="shared" si="177"/>
        <v>0</v>
      </c>
      <c r="AE191" s="78">
        <f t="shared" si="177"/>
        <v>7139.42</v>
      </c>
      <c r="AF191" s="78">
        <f t="shared" si="177"/>
        <v>5261.15</v>
      </c>
      <c r="AG191" s="78">
        <f t="shared" si="177"/>
        <v>3574.49</v>
      </c>
      <c r="AH191" s="78">
        <f t="shared" si="177"/>
        <v>6666.55</v>
      </c>
      <c r="AI191" s="78">
        <f t="shared" si="177"/>
        <v>0</v>
      </c>
      <c r="AJ191" s="78">
        <f t="shared" si="177"/>
        <v>2901.93</v>
      </c>
      <c r="AK191" s="78">
        <f t="shared" si="177"/>
        <v>196267.21</v>
      </c>
      <c r="AL191" s="78">
        <f t="shared" si="177"/>
        <v>159832.21</v>
      </c>
      <c r="AM191" s="78">
        <f t="shared" si="177"/>
        <v>0</v>
      </c>
      <c r="AN191" s="78">
        <f t="shared" si="177"/>
        <v>0</v>
      </c>
      <c r="AO191" s="78">
        <f t="shared" si="177"/>
        <v>2380.21</v>
      </c>
      <c r="AP191" s="78">
        <f t="shared" si="177"/>
        <v>8569.0300000000007</v>
      </c>
      <c r="AQ191" s="78">
        <f t="shared" si="177"/>
        <v>0</v>
      </c>
      <c r="AR191" s="78">
        <f t="shared" si="177"/>
        <v>0</v>
      </c>
      <c r="AS191" s="78">
        <f t="shared" si="177"/>
        <v>0</v>
      </c>
      <c r="AT191" s="78">
        <f t="shared" si="177"/>
        <v>0</v>
      </c>
      <c r="AU191" s="78">
        <f t="shared" si="177"/>
        <v>0</v>
      </c>
      <c r="AV191" s="78">
        <f t="shared" si="177"/>
        <v>0</v>
      </c>
      <c r="AW191" s="78">
        <f t="shared" si="177"/>
        <v>0</v>
      </c>
      <c r="AX191" s="78">
        <f t="shared" si="177"/>
        <v>0</v>
      </c>
      <c r="AY191" s="78">
        <f t="shared" si="177"/>
        <v>0</v>
      </c>
      <c r="AZ191" s="78">
        <f t="shared" si="177"/>
        <v>0</v>
      </c>
      <c r="BA191" s="78">
        <f t="shared" si="177"/>
        <v>0</v>
      </c>
      <c r="BB191" s="78">
        <f t="shared" si="177"/>
        <v>0</v>
      </c>
      <c r="BC191" s="78">
        <f t="shared" si="177"/>
        <v>0</v>
      </c>
      <c r="BD191" s="78">
        <f t="shared" si="177"/>
        <v>0</v>
      </c>
      <c r="BE191" s="78">
        <f t="shared" si="177"/>
        <v>0</v>
      </c>
      <c r="BF191" s="78">
        <f t="shared" si="177"/>
        <v>0</v>
      </c>
      <c r="BG191" s="78">
        <f t="shared" si="177"/>
        <v>0</v>
      </c>
      <c r="BH191" s="78">
        <f t="shared" si="177"/>
        <v>0</v>
      </c>
      <c r="BI191" s="78">
        <f t="shared" si="177"/>
        <v>0</v>
      </c>
      <c r="BJ191" s="78">
        <f t="shared" si="177"/>
        <v>0</v>
      </c>
      <c r="BK191" s="78">
        <f t="shared" si="177"/>
        <v>0</v>
      </c>
      <c r="BL191" s="78">
        <f t="shared" si="177"/>
        <v>0</v>
      </c>
      <c r="BM191" s="78">
        <f t="shared" si="177"/>
        <v>0</v>
      </c>
      <c r="BN191" s="78">
        <f t="shared" si="177"/>
        <v>0</v>
      </c>
      <c r="BO191" s="78">
        <f t="shared" si="177"/>
        <v>0</v>
      </c>
      <c r="BP191" s="78">
        <f t="shared" si="177"/>
        <v>0</v>
      </c>
      <c r="BQ191" s="78">
        <f t="shared" si="177"/>
        <v>0</v>
      </c>
      <c r="BR191" s="78">
        <f t="shared" si="177"/>
        <v>0</v>
      </c>
      <c r="BS191" s="78">
        <f t="shared" si="177"/>
        <v>0</v>
      </c>
      <c r="BT191" s="78">
        <f t="shared" si="177"/>
        <v>0</v>
      </c>
      <c r="BU191" s="78">
        <f t="shared" si="177"/>
        <v>0</v>
      </c>
      <c r="BV191" s="78">
        <f t="shared" si="177"/>
        <v>0</v>
      </c>
      <c r="BW191" s="78">
        <f t="shared" si="177"/>
        <v>0</v>
      </c>
      <c r="BX191" s="78">
        <f t="shared" si="177"/>
        <v>0</v>
      </c>
      <c r="BY191" s="78">
        <f t="shared" si="177"/>
        <v>0</v>
      </c>
      <c r="BZ191" s="78">
        <f t="shared" si="177"/>
        <v>0</v>
      </c>
      <c r="CA191" s="78">
        <f t="shared" si="177"/>
        <v>0</v>
      </c>
      <c r="CB191" s="78">
        <f t="shared" si="177"/>
        <v>0</v>
      </c>
      <c r="CC191" s="78">
        <f t="shared" si="177"/>
        <v>0</v>
      </c>
      <c r="CD191" s="78">
        <f t="shared" si="177"/>
        <v>0</v>
      </c>
      <c r="CE191" s="78">
        <f t="shared" si="177"/>
        <v>0</v>
      </c>
      <c r="CF191" s="78">
        <f t="shared" si="177"/>
        <v>0</v>
      </c>
      <c r="CG191" s="79">
        <f t="shared" si="177"/>
        <v>0</v>
      </c>
      <c r="CH191" s="80">
        <f t="shared" ref="CH191:CK191" si="178">SUM(CH192:CH195)</f>
        <v>0</v>
      </c>
      <c r="CI191" s="80">
        <f t="shared" si="178"/>
        <v>0</v>
      </c>
      <c r="CJ191" s="80">
        <f t="shared" si="178"/>
        <v>0</v>
      </c>
      <c r="CK191" s="80">
        <f t="shared" si="178"/>
        <v>0</v>
      </c>
      <c r="CL191" s="8"/>
    </row>
    <row r="192" spans="1:96" ht="15" x14ac:dyDescent="0.25">
      <c r="A192" s="55">
        <f t="shared" si="135"/>
        <v>192</v>
      </c>
      <c r="B192" s="73"/>
      <c r="C192" s="73"/>
      <c r="D192" s="73"/>
      <c r="E192" s="73"/>
      <c r="F192" s="107" t="s">
        <v>39</v>
      </c>
      <c r="G192" s="73" t="s">
        <v>105</v>
      </c>
      <c r="H192" s="73"/>
      <c r="I192" s="73"/>
      <c r="J192" s="106">
        <f t="shared" si="136"/>
        <v>0</v>
      </c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6"/>
      <c r="CH192" s="77"/>
      <c r="CI192" s="77"/>
      <c r="CJ192" s="77"/>
      <c r="CK192" s="77"/>
      <c r="CL192" s="8"/>
    </row>
    <row r="193" spans="1:96" ht="15" x14ac:dyDescent="0.25">
      <c r="A193" s="55">
        <f t="shared" si="135"/>
        <v>193</v>
      </c>
      <c r="B193" s="73"/>
      <c r="C193" s="73"/>
      <c r="D193" s="73"/>
      <c r="E193" s="73"/>
      <c r="F193" s="107" t="s">
        <v>51</v>
      </c>
      <c r="G193" s="73" t="s">
        <v>106</v>
      </c>
      <c r="H193" s="73"/>
      <c r="I193" s="73"/>
      <c r="J193" s="106">
        <f t="shared" si="136"/>
        <v>10940.18</v>
      </c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>
        <v>8038.25</v>
      </c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>
        <v>2901.93</v>
      </c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6"/>
      <c r="CH193" s="77"/>
      <c r="CI193" s="77"/>
      <c r="CJ193" s="77"/>
      <c r="CK193" s="77"/>
      <c r="CL193" s="8"/>
    </row>
    <row r="194" spans="1:96" ht="15" x14ac:dyDescent="0.25">
      <c r="A194" s="55">
        <f t="shared" si="135"/>
        <v>194</v>
      </c>
      <c r="B194" s="73"/>
      <c r="C194" s="73"/>
      <c r="D194" s="73"/>
      <c r="E194" s="73"/>
      <c r="F194" s="107" t="s">
        <v>73</v>
      </c>
      <c r="G194" s="73" t="s">
        <v>83</v>
      </c>
      <c r="H194" s="73"/>
      <c r="I194" s="73"/>
      <c r="J194" s="106">
        <f t="shared" si="136"/>
        <v>555331.15999999992</v>
      </c>
      <c r="K194" s="74"/>
      <c r="L194" s="74">
        <v>947.35</v>
      </c>
      <c r="M194" s="74">
        <v>24329.37</v>
      </c>
      <c r="N194" s="74"/>
      <c r="O194" s="74"/>
      <c r="P194" s="74">
        <v>9990.26</v>
      </c>
      <c r="Q194" s="74">
        <v>58032.63</v>
      </c>
      <c r="R194" s="74"/>
      <c r="S194" s="74"/>
      <c r="T194" s="74">
        <v>41872.82</v>
      </c>
      <c r="U194" s="74">
        <v>50584.22</v>
      </c>
      <c r="V194" s="74"/>
      <c r="W194" s="74"/>
      <c r="X194" s="74"/>
      <c r="Y194" s="74"/>
      <c r="Z194" s="74"/>
      <c r="AA194" s="74"/>
      <c r="AB194" s="74"/>
      <c r="AC194" s="74"/>
      <c r="AD194" s="74"/>
      <c r="AE194" s="74">
        <v>4035.45</v>
      </c>
      <c r="AF194" s="74">
        <v>2664.27</v>
      </c>
      <c r="AG194" s="74">
        <v>1587.74</v>
      </c>
      <c r="AH194" s="74">
        <v>2807.42</v>
      </c>
      <c r="AI194" s="74"/>
      <c r="AJ194" s="74"/>
      <c r="AK194" s="74">
        <v>196267.21</v>
      </c>
      <c r="AL194" s="74">
        <v>159832.21</v>
      </c>
      <c r="AM194" s="74"/>
      <c r="AN194" s="74"/>
      <c r="AO194" s="74">
        <v>2380.21</v>
      </c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6"/>
      <c r="CH194" s="77"/>
      <c r="CI194" s="77"/>
      <c r="CJ194" s="77"/>
      <c r="CK194" s="77"/>
      <c r="CL194" s="8"/>
    </row>
    <row r="195" spans="1:96" ht="15" x14ac:dyDescent="0.25">
      <c r="A195" s="55">
        <f t="shared" si="135"/>
        <v>195</v>
      </c>
      <c r="B195" s="73"/>
      <c r="C195" s="73"/>
      <c r="D195" s="73"/>
      <c r="E195" s="73"/>
      <c r="F195" s="107" t="s">
        <v>75</v>
      </c>
      <c r="G195" s="73" t="s">
        <v>6</v>
      </c>
      <c r="H195" s="73"/>
      <c r="I195" s="73"/>
      <c r="J195" s="106">
        <f t="shared" si="136"/>
        <v>250706.51</v>
      </c>
      <c r="K195" s="74"/>
      <c r="L195" s="74">
        <v>493.61</v>
      </c>
      <c r="M195" s="74">
        <v>24021.3</v>
      </c>
      <c r="N195" s="74"/>
      <c r="O195" s="74">
        <v>5820.23</v>
      </c>
      <c r="P195" s="74"/>
      <c r="Q195" s="74">
        <v>56924.1</v>
      </c>
      <c r="R195" s="74"/>
      <c r="S195" s="74"/>
      <c r="T195" s="74"/>
      <c r="U195" s="74"/>
      <c r="V195" s="74"/>
      <c r="W195" s="74"/>
      <c r="X195" s="74">
        <v>143331.51</v>
      </c>
      <c r="Y195" s="74"/>
      <c r="Z195" s="74"/>
      <c r="AA195" s="74"/>
      <c r="AB195" s="74"/>
      <c r="AC195" s="74"/>
      <c r="AD195" s="74"/>
      <c r="AE195" s="74">
        <v>3103.97</v>
      </c>
      <c r="AF195" s="74">
        <v>2596.88</v>
      </c>
      <c r="AG195" s="74">
        <v>1986.75</v>
      </c>
      <c r="AH195" s="74">
        <v>3859.13</v>
      </c>
      <c r="AI195" s="74"/>
      <c r="AJ195" s="74"/>
      <c r="AK195" s="74"/>
      <c r="AL195" s="74"/>
      <c r="AM195" s="74"/>
      <c r="AN195" s="74"/>
      <c r="AO195" s="74"/>
      <c r="AP195" s="74">
        <v>8569.0300000000007</v>
      </c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6"/>
      <c r="CH195" s="77"/>
      <c r="CI195" s="77"/>
      <c r="CJ195" s="77"/>
      <c r="CK195" s="77"/>
      <c r="CL195" s="8"/>
    </row>
    <row r="196" spans="1:96" s="88" customFormat="1" ht="15" x14ac:dyDescent="0.25">
      <c r="A196" s="81">
        <f t="shared" si="135"/>
        <v>196</v>
      </c>
      <c r="B196" s="82"/>
      <c r="C196" s="82"/>
      <c r="D196" s="82"/>
      <c r="E196" s="82"/>
      <c r="F196" s="82"/>
      <c r="G196" s="82"/>
      <c r="H196" s="82"/>
      <c r="I196" s="83"/>
      <c r="J196" s="84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6"/>
      <c r="CH196" s="87"/>
      <c r="CI196" s="87"/>
      <c r="CJ196" s="87"/>
      <c r="CK196" s="87"/>
      <c r="CL196" s="61"/>
      <c r="CM196" s="9"/>
      <c r="CN196" s="9"/>
      <c r="CO196" s="9"/>
      <c r="CP196"/>
      <c r="CQ196"/>
      <c r="CR196"/>
    </row>
    <row r="197" spans="1:96" s="62" customFormat="1" ht="16.5" x14ac:dyDescent="0.3">
      <c r="A197" s="55">
        <f t="shared" si="135"/>
        <v>197</v>
      </c>
      <c r="B197" s="71"/>
      <c r="C197" s="71"/>
      <c r="D197" s="56" t="s">
        <v>107</v>
      </c>
      <c r="E197" s="68" t="s">
        <v>108</v>
      </c>
      <c r="F197" s="57"/>
      <c r="G197" s="56"/>
      <c r="H197" s="56"/>
      <c r="I197" s="56"/>
      <c r="J197" s="63">
        <f t="shared" si="136"/>
        <v>1646336.2200000002</v>
      </c>
      <c r="K197" s="64">
        <f>SUM(K203,K198)</f>
        <v>0</v>
      </c>
      <c r="L197" s="64">
        <f t="shared" ref="L197:BW197" si="179">SUM(L203,L198)</f>
        <v>6844.2799999999988</v>
      </c>
      <c r="M197" s="64">
        <f t="shared" si="179"/>
        <v>437053.92</v>
      </c>
      <c r="N197" s="64">
        <f t="shared" si="179"/>
        <v>0</v>
      </c>
      <c r="O197" s="64">
        <f t="shared" si="179"/>
        <v>30386.51</v>
      </c>
      <c r="P197" s="64">
        <f t="shared" si="179"/>
        <v>31519.27</v>
      </c>
      <c r="Q197" s="64">
        <f t="shared" si="179"/>
        <v>839780.02</v>
      </c>
      <c r="R197" s="64">
        <f t="shared" si="179"/>
        <v>0</v>
      </c>
      <c r="S197" s="64">
        <f t="shared" si="179"/>
        <v>0</v>
      </c>
      <c r="T197" s="64">
        <f t="shared" si="179"/>
        <v>0</v>
      </c>
      <c r="U197" s="64">
        <f t="shared" si="179"/>
        <v>0</v>
      </c>
      <c r="V197" s="64">
        <f t="shared" si="179"/>
        <v>0</v>
      </c>
      <c r="W197" s="64">
        <f t="shared" si="179"/>
        <v>0</v>
      </c>
      <c r="X197" s="64">
        <f t="shared" si="179"/>
        <v>124257.01</v>
      </c>
      <c r="Y197" s="64">
        <f t="shared" si="179"/>
        <v>0</v>
      </c>
      <c r="Z197" s="64">
        <f t="shared" si="179"/>
        <v>0</v>
      </c>
      <c r="AA197" s="64">
        <f t="shared" si="179"/>
        <v>0</v>
      </c>
      <c r="AB197" s="64">
        <f t="shared" si="179"/>
        <v>1212.04</v>
      </c>
      <c r="AC197" s="64">
        <f t="shared" si="179"/>
        <v>0</v>
      </c>
      <c r="AD197" s="64">
        <f t="shared" si="179"/>
        <v>12255.07</v>
      </c>
      <c r="AE197" s="64">
        <f t="shared" si="179"/>
        <v>66158.64</v>
      </c>
      <c r="AF197" s="64">
        <f t="shared" si="179"/>
        <v>26929.9</v>
      </c>
      <c r="AG197" s="64">
        <f t="shared" si="179"/>
        <v>20029.75</v>
      </c>
      <c r="AH197" s="64">
        <f t="shared" si="179"/>
        <v>35430.51</v>
      </c>
      <c r="AI197" s="64">
        <f t="shared" si="179"/>
        <v>0</v>
      </c>
      <c r="AJ197" s="64">
        <f t="shared" si="179"/>
        <v>1133.56</v>
      </c>
      <c r="AK197" s="64">
        <f t="shared" si="179"/>
        <v>10662.36</v>
      </c>
      <c r="AL197" s="64">
        <f t="shared" si="179"/>
        <v>2383.56</v>
      </c>
      <c r="AM197" s="64">
        <f t="shared" si="179"/>
        <v>0</v>
      </c>
      <c r="AN197" s="64">
        <f t="shared" si="179"/>
        <v>0</v>
      </c>
      <c r="AO197" s="64">
        <f t="shared" si="179"/>
        <v>0</v>
      </c>
      <c r="AP197" s="64">
        <f t="shared" si="179"/>
        <v>299.82</v>
      </c>
      <c r="AQ197" s="64">
        <f t="shared" si="179"/>
        <v>0</v>
      </c>
      <c r="AR197" s="64">
        <f t="shared" si="179"/>
        <v>0</v>
      </c>
      <c r="AS197" s="64">
        <f t="shared" si="179"/>
        <v>0</v>
      </c>
      <c r="AT197" s="64">
        <f t="shared" si="179"/>
        <v>0</v>
      </c>
      <c r="AU197" s="64">
        <f t="shared" si="179"/>
        <v>0</v>
      </c>
      <c r="AV197" s="64">
        <f t="shared" si="179"/>
        <v>0</v>
      </c>
      <c r="AW197" s="64">
        <f t="shared" si="179"/>
        <v>0</v>
      </c>
      <c r="AX197" s="64">
        <f t="shared" si="179"/>
        <v>0</v>
      </c>
      <c r="AY197" s="64">
        <f t="shared" si="179"/>
        <v>0</v>
      </c>
      <c r="AZ197" s="64">
        <f t="shared" si="179"/>
        <v>0</v>
      </c>
      <c r="BA197" s="64">
        <f t="shared" si="179"/>
        <v>0</v>
      </c>
      <c r="BB197" s="64">
        <f t="shared" si="179"/>
        <v>0</v>
      </c>
      <c r="BC197" s="64">
        <f t="shared" si="179"/>
        <v>0</v>
      </c>
      <c r="BD197" s="64">
        <f t="shared" si="179"/>
        <v>0</v>
      </c>
      <c r="BE197" s="64">
        <f t="shared" si="179"/>
        <v>0</v>
      </c>
      <c r="BF197" s="64">
        <f t="shared" si="179"/>
        <v>0</v>
      </c>
      <c r="BG197" s="64">
        <f t="shared" si="179"/>
        <v>0</v>
      </c>
      <c r="BH197" s="64">
        <f t="shared" si="179"/>
        <v>0</v>
      </c>
      <c r="BI197" s="64">
        <f t="shared" si="179"/>
        <v>0</v>
      </c>
      <c r="BJ197" s="64">
        <f t="shared" si="179"/>
        <v>0</v>
      </c>
      <c r="BK197" s="64">
        <f t="shared" si="179"/>
        <v>0</v>
      </c>
      <c r="BL197" s="64">
        <f t="shared" si="179"/>
        <v>0</v>
      </c>
      <c r="BM197" s="64">
        <f t="shared" si="179"/>
        <v>0</v>
      </c>
      <c r="BN197" s="64">
        <f t="shared" si="179"/>
        <v>0</v>
      </c>
      <c r="BO197" s="64">
        <f t="shared" si="179"/>
        <v>0</v>
      </c>
      <c r="BP197" s="64">
        <f t="shared" si="179"/>
        <v>0</v>
      </c>
      <c r="BQ197" s="64">
        <f t="shared" si="179"/>
        <v>0</v>
      </c>
      <c r="BR197" s="64">
        <f t="shared" si="179"/>
        <v>0</v>
      </c>
      <c r="BS197" s="64">
        <f t="shared" si="179"/>
        <v>0</v>
      </c>
      <c r="BT197" s="64">
        <f t="shared" si="179"/>
        <v>0</v>
      </c>
      <c r="BU197" s="64">
        <f t="shared" si="179"/>
        <v>0</v>
      </c>
      <c r="BV197" s="64">
        <f t="shared" si="179"/>
        <v>0</v>
      </c>
      <c r="BW197" s="64">
        <f t="shared" si="179"/>
        <v>0</v>
      </c>
      <c r="BX197" s="64">
        <f t="shared" ref="BX197:CV197" si="180">SUM(BX203,BX198)</f>
        <v>0</v>
      </c>
      <c r="BY197" s="64">
        <f t="shared" si="180"/>
        <v>0</v>
      </c>
      <c r="BZ197" s="64">
        <f t="shared" si="180"/>
        <v>0</v>
      </c>
      <c r="CA197" s="64">
        <f t="shared" si="180"/>
        <v>0</v>
      </c>
      <c r="CB197" s="64">
        <f t="shared" si="180"/>
        <v>0</v>
      </c>
      <c r="CC197" s="64">
        <f t="shared" si="180"/>
        <v>0</v>
      </c>
      <c r="CD197" s="64">
        <f t="shared" si="180"/>
        <v>0</v>
      </c>
      <c r="CE197" s="64">
        <f t="shared" si="180"/>
        <v>0</v>
      </c>
      <c r="CF197" s="64">
        <f t="shared" si="180"/>
        <v>0</v>
      </c>
      <c r="CG197" s="65">
        <f>SUM(CG203,CG198)</f>
        <v>0</v>
      </c>
      <c r="CH197" s="64">
        <f t="shared" ref="CH197:CK197" si="181">SUM(CH203,CH198)</f>
        <v>0</v>
      </c>
      <c r="CI197" s="64">
        <f t="shared" si="181"/>
        <v>0</v>
      </c>
      <c r="CJ197" s="64">
        <f t="shared" si="181"/>
        <v>0</v>
      </c>
      <c r="CK197" s="64">
        <f t="shared" si="181"/>
        <v>0</v>
      </c>
      <c r="CL197" s="61"/>
      <c r="CM197" s="9"/>
      <c r="CN197" s="9"/>
      <c r="CO197" s="9"/>
      <c r="CP197"/>
      <c r="CQ197"/>
      <c r="CR197"/>
    </row>
    <row r="198" spans="1:96" ht="15" x14ac:dyDescent="0.25">
      <c r="A198" s="55">
        <f t="shared" si="135"/>
        <v>198</v>
      </c>
      <c r="B198" s="71"/>
      <c r="C198" s="71"/>
      <c r="D198" s="71"/>
      <c r="E198" s="71" t="s">
        <v>19</v>
      </c>
      <c r="F198" s="91" t="s">
        <v>18</v>
      </c>
      <c r="G198" s="71"/>
      <c r="H198" s="71"/>
      <c r="I198" s="71"/>
      <c r="J198" s="63">
        <f t="shared" si="136"/>
        <v>987077.54999999981</v>
      </c>
      <c r="K198" s="92">
        <f>SUM(K199:K202)</f>
        <v>0</v>
      </c>
      <c r="L198" s="92">
        <f t="shared" ref="L198:BW198" si="182">SUM(L199:L202)</f>
        <v>4596.7199999999993</v>
      </c>
      <c r="M198" s="92">
        <f t="shared" si="182"/>
        <v>294086.88</v>
      </c>
      <c r="N198" s="92">
        <f t="shared" si="182"/>
        <v>0</v>
      </c>
      <c r="O198" s="92">
        <f t="shared" si="182"/>
        <v>22863.579999999998</v>
      </c>
      <c r="P198" s="92">
        <f t="shared" si="182"/>
        <v>18490.849999999999</v>
      </c>
      <c r="Q198" s="92">
        <f t="shared" si="182"/>
        <v>506160.24</v>
      </c>
      <c r="R198" s="92">
        <f t="shared" si="182"/>
        <v>0</v>
      </c>
      <c r="S198" s="92">
        <f t="shared" si="182"/>
        <v>0</v>
      </c>
      <c r="T198" s="92">
        <f t="shared" si="182"/>
        <v>0</v>
      </c>
      <c r="U198" s="92">
        <f t="shared" si="182"/>
        <v>0</v>
      </c>
      <c r="V198" s="92">
        <f t="shared" si="182"/>
        <v>0</v>
      </c>
      <c r="W198" s="92">
        <f t="shared" si="182"/>
        <v>0</v>
      </c>
      <c r="X198" s="92">
        <f t="shared" si="182"/>
        <v>27899.079999999998</v>
      </c>
      <c r="Y198" s="92">
        <f t="shared" si="182"/>
        <v>0</v>
      </c>
      <c r="Z198" s="92">
        <f t="shared" si="182"/>
        <v>0</v>
      </c>
      <c r="AA198" s="92">
        <f t="shared" si="182"/>
        <v>0</v>
      </c>
      <c r="AB198" s="92">
        <f t="shared" si="182"/>
        <v>1212.04</v>
      </c>
      <c r="AC198" s="92">
        <f t="shared" si="182"/>
        <v>0</v>
      </c>
      <c r="AD198" s="92">
        <f t="shared" si="182"/>
        <v>12255.07</v>
      </c>
      <c r="AE198" s="92">
        <f t="shared" si="182"/>
        <v>41670.120000000003</v>
      </c>
      <c r="AF198" s="92">
        <f t="shared" si="182"/>
        <v>15970.960000000001</v>
      </c>
      <c r="AG198" s="92">
        <f t="shared" si="182"/>
        <v>11913.57</v>
      </c>
      <c r="AH198" s="92">
        <f t="shared" si="182"/>
        <v>17984.47</v>
      </c>
      <c r="AI198" s="92">
        <f t="shared" si="182"/>
        <v>0</v>
      </c>
      <c r="AJ198" s="92">
        <f t="shared" si="182"/>
        <v>1133.56</v>
      </c>
      <c r="AK198" s="92">
        <f t="shared" si="182"/>
        <v>8841.94</v>
      </c>
      <c r="AL198" s="92">
        <f t="shared" si="182"/>
        <v>1998.4699999999998</v>
      </c>
      <c r="AM198" s="92">
        <f t="shared" si="182"/>
        <v>0</v>
      </c>
      <c r="AN198" s="92">
        <f t="shared" si="182"/>
        <v>0</v>
      </c>
      <c r="AO198" s="92">
        <f t="shared" si="182"/>
        <v>0</v>
      </c>
      <c r="AP198" s="92">
        <f t="shared" si="182"/>
        <v>0</v>
      </c>
      <c r="AQ198" s="92">
        <f t="shared" si="182"/>
        <v>0</v>
      </c>
      <c r="AR198" s="92">
        <f t="shared" si="182"/>
        <v>0</v>
      </c>
      <c r="AS198" s="92">
        <f t="shared" si="182"/>
        <v>0</v>
      </c>
      <c r="AT198" s="92">
        <f t="shared" si="182"/>
        <v>0</v>
      </c>
      <c r="AU198" s="92">
        <f t="shared" si="182"/>
        <v>0</v>
      </c>
      <c r="AV198" s="92">
        <f t="shared" si="182"/>
        <v>0</v>
      </c>
      <c r="AW198" s="92">
        <f t="shared" si="182"/>
        <v>0</v>
      </c>
      <c r="AX198" s="92">
        <f t="shared" si="182"/>
        <v>0</v>
      </c>
      <c r="AY198" s="92">
        <f t="shared" si="182"/>
        <v>0</v>
      </c>
      <c r="AZ198" s="92">
        <f t="shared" si="182"/>
        <v>0</v>
      </c>
      <c r="BA198" s="92">
        <f t="shared" si="182"/>
        <v>0</v>
      </c>
      <c r="BB198" s="92">
        <f t="shared" si="182"/>
        <v>0</v>
      </c>
      <c r="BC198" s="92">
        <f t="shared" si="182"/>
        <v>0</v>
      </c>
      <c r="BD198" s="92">
        <f t="shared" si="182"/>
        <v>0</v>
      </c>
      <c r="BE198" s="92">
        <f t="shared" si="182"/>
        <v>0</v>
      </c>
      <c r="BF198" s="92">
        <f t="shared" si="182"/>
        <v>0</v>
      </c>
      <c r="BG198" s="92">
        <f t="shared" si="182"/>
        <v>0</v>
      </c>
      <c r="BH198" s="92">
        <f t="shared" si="182"/>
        <v>0</v>
      </c>
      <c r="BI198" s="92">
        <f t="shared" si="182"/>
        <v>0</v>
      </c>
      <c r="BJ198" s="92">
        <f t="shared" si="182"/>
        <v>0</v>
      </c>
      <c r="BK198" s="92">
        <f t="shared" si="182"/>
        <v>0</v>
      </c>
      <c r="BL198" s="92">
        <f t="shared" si="182"/>
        <v>0</v>
      </c>
      <c r="BM198" s="92">
        <f t="shared" si="182"/>
        <v>0</v>
      </c>
      <c r="BN198" s="92">
        <f t="shared" si="182"/>
        <v>0</v>
      </c>
      <c r="BO198" s="92">
        <f t="shared" si="182"/>
        <v>0</v>
      </c>
      <c r="BP198" s="92">
        <f t="shared" si="182"/>
        <v>0</v>
      </c>
      <c r="BQ198" s="92">
        <f t="shared" si="182"/>
        <v>0</v>
      </c>
      <c r="BR198" s="92">
        <f t="shared" si="182"/>
        <v>0</v>
      </c>
      <c r="BS198" s="92">
        <f t="shared" si="182"/>
        <v>0</v>
      </c>
      <c r="BT198" s="92">
        <f t="shared" si="182"/>
        <v>0</v>
      </c>
      <c r="BU198" s="92">
        <f t="shared" si="182"/>
        <v>0</v>
      </c>
      <c r="BV198" s="92">
        <f t="shared" si="182"/>
        <v>0</v>
      </c>
      <c r="BW198" s="92">
        <f t="shared" si="182"/>
        <v>0</v>
      </c>
      <c r="BX198" s="92">
        <f t="shared" ref="BX198:CV198" si="183">SUM(BX199:BX202)</f>
        <v>0</v>
      </c>
      <c r="BY198" s="92">
        <f t="shared" si="183"/>
        <v>0</v>
      </c>
      <c r="BZ198" s="92">
        <f t="shared" si="183"/>
        <v>0</v>
      </c>
      <c r="CA198" s="92">
        <f t="shared" si="183"/>
        <v>0</v>
      </c>
      <c r="CB198" s="92">
        <f t="shared" si="183"/>
        <v>0</v>
      </c>
      <c r="CC198" s="92">
        <f t="shared" si="183"/>
        <v>0</v>
      </c>
      <c r="CD198" s="92">
        <f t="shared" si="183"/>
        <v>0</v>
      </c>
      <c r="CE198" s="92">
        <f t="shared" si="183"/>
        <v>0</v>
      </c>
      <c r="CF198" s="92">
        <f t="shared" si="183"/>
        <v>0</v>
      </c>
      <c r="CG198" s="93">
        <f>SUM(CG199:CG202)</f>
        <v>0</v>
      </c>
      <c r="CH198" s="80">
        <f t="shared" ref="CH198:CK198" si="184">SUM(CH199:CH202)</f>
        <v>0</v>
      </c>
      <c r="CI198" s="80">
        <f t="shared" si="184"/>
        <v>0</v>
      </c>
      <c r="CJ198" s="80">
        <f t="shared" si="184"/>
        <v>0</v>
      </c>
      <c r="CK198" s="80">
        <f t="shared" si="184"/>
        <v>0</v>
      </c>
      <c r="CL198" s="8"/>
    </row>
    <row r="199" spans="1:96" s="10" customFormat="1" ht="15" x14ac:dyDescent="0.25">
      <c r="A199" s="55">
        <f t="shared" si="135"/>
        <v>199</v>
      </c>
      <c r="B199" s="73"/>
      <c r="C199" s="73"/>
      <c r="D199" s="73"/>
      <c r="E199" s="73"/>
      <c r="F199" s="96" t="s">
        <v>39</v>
      </c>
      <c r="G199" s="98" t="s">
        <v>109</v>
      </c>
      <c r="H199" s="73"/>
      <c r="I199" s="73"/>
      <c r="J199" s="63">
        <f t="shared" si="136"/>
        <v>107046.66000000002</v>
      </c>
      <c r="K199" s="74"/>
      <c r="L199" s="74">
        <v>387.45</v>
      </c>
      <c r="M199" s="74">
        <v>25274.34</v>
      </c>
      <c r="N199" s="74"/>
      <c r="O199" s="74"/>
      <c r="P199" s="74">
        <v>4064.65</v>
      </c>
      <c r="Q199" s="74">
        <v>61541.57</v>
      </c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>
        <v>4720.05</v>
      </c>
      <c r="AF199" s="74">
        <v>1837.47</v>
      </c>
      <c r="AG199" s="74">
        <v>1218.83</v>
      </c>
      <c r="AH199" s="74">
        <v>3248.61</v>
      </c>
      <c r="AI199" s="74"/>
      <c r="AJ199" s="74"/>
      <c r="AK199" s="74">
        <v>3297.36</v>
      </c>
      <c r="AL199" s="74">
        <v>1456.33</v>
      </c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6"/>
      <c r="CH199" s="77"/>
      <c r="CI199" s="77"/>
      <c r="CJ199" s="77"/>
      <c r="CK199" s="77"/>
      <c r="CL199" s="8"/>
      <c r="CM199" s="9"/>
      <c r="CN199" s="9"/>
      <c r="CO199" s="9"/>
      <c r="CP199"/>
      <c r="CQ199"/>
      <c r="CR199"/>
    </row>
    <row r="200" spans="1:96" s="10" customFormat="1" ht="15" x14ac:dyDescent="0.25">
      <c r="A200" s="55">
        <f t="shared" si="135"/>
        <v>200</v>
      </c>
      <c r="B200" s="73"/>
      <c r="C200" s="73"/>
      <c r="D200" s="73"/>
      <c r="E200" s="73"/>
      <c r="F200" s="96" t="s">
        <v>51</v>
      </c>
      <c r="G200" s="98" t="s">
        <v>110</v>
      </c>
      <c r="H200" s="73"/>
      <c r="I200" s="73"/>
      <c r="J200" s="63">
        <f t="shared" si="136"/>
        <v>110496.12</v>
      </c>
      <c r="K200" s="74"/>
      <c r="L200" s="74">
        <v>909.62</v>
      </c>
      <c r="M200" s="74">
        <v>29046.62</v>
      </c>
      <c r="N200" s="74"/>
      <c r="O200" s="74">
        <v>1619.97</v>
      </c>
      <c r="P200" s="74">
        <v>2616.48</v>
      </c>
      <c r="Q200" s="74">
        <v>53448.91</v>
      </c>
      <c r="R200" s="74"/>
      <c r="S200" s="74"/>
      <c r="T200" s="74"/>
      <c r="U200" s="74"/>
      <c r="V200" s="74"/>
      <c r="W200" s="74"/>
      <c r="X200" s="74">
        <v>13007.65</v>
      </c>
      <c r="Y200" s="74"/>
      <c r="Z200" s="74"/>
      <c r="AA200" s="74"/>
      <c r="AB200" s="74"/>
      <c r="AC200" s="74"/>
      <c r="AD200" s="74"/>
      <c r="AE200" s="74">
        <v>4669.6400000000003</v>
      </c>
      <c r="AF200" s="74">
        <v>1803.45</v>
      </c>
      <c r="AG200" s="74">
        <v>1420.05</v>
      </c>
      <c r="AH200" s="74">
        <v>1953.73</v>
      </c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6"/>
      <c r="CH200" s="77"/>
      <c r="CI200" s="77"/>
      <c r="CJ200" s="77"/>
      <c r="CK200" s="77"/>
      <c r="CL200" s="8"/>
      <c r="CM200" s="9"/>
      <c r="CN200" s="9"/>
      <c r="CO200" s="9"/>
      <c r="CP200"/>
      <c r="CQ200"/>
      <c r="CR200"/>
    </row>
    <row r="201" spans="1:96" ht="15" x14ac:dyDescent="0.25">
      <c r="A201" s="55">
        <f t="shared" si="135"/>
        <v>201</v>
      </c>
      <c r="B201" s="73"/>
      <c r="C201" s="73"/>
      <c r="D201" s="73"/>
      <c r="E201" s="73"/>
      <c r="F201" s="96" t="s">
        <v>73</v>
      </c>
      <c r="G201" s="98" t="s">
        <v>111</v>
      </c>
      <c r="H201" s="73"/>
      <c r="I201" s="73"/>
      <c r="J201" s="63">
        <f t="shared" si="136"/>
        <v>149936.07999999999</v>
      </c>
      <c r="K201" s="74"/>
      <c r="L201" s="74">
        <v>1402.57</v>
      </c>
      <c r="M201" s="74">
        <v>50640.46</v>
      </c>
      <c r="N201" s="74"/>
      <c r="O201" s="74">
        <v>1880.26</v>
      </c>
      <c r="P201" s="74">
        <v>2616.33</v>
      </c>
      <c r="Q201" s="74">
        <v>77198.31</v>
      </c>
      <c r="R201" s="74"/>
      <c r="S201" s="74"/>
      <c r="T201" s="74"/>
      <c r="U201" s="74"/>
      <c r="V201" s="74"/>
      <c r="W201" s="74"/>
      <c r="X201" s="74">
        <v>707.04</v>
      </c>
      <c r="Y201" s="74"/>
      <c r="Z201" s="74"/>
      <c r="AA201" s="74"/>
      <c r="AB201" s="74"/>
      <c r="AC201" s="74"/>
      <c r="AD201" s="74"/>
      <c r="AE201" s="74">
        <v>7973.21</v>
      </c>
      <c r="AF201" s="74">
        <v>2857.25</v>
      </c>
      <c r="AG201" s="74">
        <v>2163.9899999999998</v>
      </c>
      <c r="AH201" s="74">
        <v>2496.66</v>
      </c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6"/>
      <c r="CH201" s="77"/>
      <c r="CI201" s="77"/>
      <c r="CJ201" s="77"/>
      <c r="CK201" s="77"/>
      <c r="CL201" s="8"/>
    </row>
    <row r="202" spans="1:96" s="62" customFormat="1" ht="15" x14ac:dyDescent="0.25">
      <c r="A202" s="55">
        <f t="shared" si="135"/>
        <v>202</v>
      </c>
      <c r="B202" s="73"/>
      <c r="C202" s="73"/>
      <c r="D202" s="73"/>
      <c r="E202" s="73"/>
      <c r="F202" s="96" t="s">
        <v>75</v>
      </c>
      <c r="G202" s="98" t="s">
        <v>112</v>
      </c>
      <c r="H202" s="73"/>
      <c r="I202" s="73"/>
      <c r="J202" s="63">
        <f t="shared" si="136"/>
        <v>619598.68999999994</v>
      </c>
      <c r="K202" s="74"/>
      <c r="L202" s="74">
        <v>1897.08</v>
      </c>
      <c r="M202" s="74">
        <v>189125.46</v>
      </c>
      <c r="N202" s="74"/>
      <c r="O202" s="74">
        <v>19363.349999999999</v>
      </c>
      <c r="P202" s="74">
        <v>9193.39</v>
      </c>
      <c r="Q202" s="74">
        <v>313971.45</v>
      </c>
      <c r="R202" s="74"/>
      <c r="S202" s="74"/>
      <c r="T202" s="74"/>
      <c r="U202" s="74"/>
      <c r="V202" s="74"/>
      <c r="W202" s="74"/>
      <c r="X202" s="74">
        <v>14184.39</v>
      </c>
      <c r="Y202" s="74"/>
      <c r="Z202" s="74"/>
      <c r="AA202" s="74"/>
      <c r="AB202" s="74">
        <v>1212.04</v>
      </c>
      <c r="AC202" s="74"/>
      <c r="AD202" s="74">
        <v>12255.07</v>
      </c>
      <c r="AE202" s="74">
        <v>24307.22</v>
      </c>
      <c r="AF202" s="74">
        <v>9472.7900000000009</v>
      </c>
      <c r="AG202" s="74">
        <v>7110.7</v>
      </c>
      <c r="AH202" s="74">
        <v>10285.469999999999</v>
      </c>
      <c r="AI202" s="74"/>
      <c r="AJ202" s="74">
        <v>1133.56</v>
      </c>
      <c r="AK202" s="74">
        <v>5544.58</v>
      </c>
      <c r="AL202" s="74">
        <v>542.14</v>
      </c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6"/>
      <c r="CH202" s="77"/>
      <c r="CI202" s="77"/>
      <c r="CJ202" s="77"/>
      <c r="CK202" s="77"/>
      <c r="CL202" s="61"/>
      <c r="CM202" s="9"/>
      <c r="CN202" s="9"/>
      <c r="CO202" s="9"/>
      <c r="CP202"/>
      <c r="CQ202"/>
      <c r="CR202"/>
    </row>
    <row r="203" spans="1:96" ht="15" x14ac:dyDescent="0.25">
      <c r="A203" s="55">
        <f t="shared" ref="A203:A266" si="185">A202+1</f>
        <v>203</v>
      </c>
      <c r="B203" s="71"/>
      <c r="C203" s="71"/>
      <c r="D203" s="71"/>
      <c r="E203" s="71" t="s">
        <v>21</v>
      </c>
      <c r="F203" s="102" t="s">
        <v>34</v>
      </c>
      <c r="G203" s="71"/>
      <c r="H203" s="71"/>
      <c r="I203" s="71"/>
      <c r="J203" s="63">
        <f t="shared" si="136"/>
        <v>659258.66999999993</v>
      </c>
      <c r="K203" s="92">
        <f>SUM(K204:K207)</f>
        <v>0</v>
      </c>
      <c r="L203" s="92">
        <f t="shared" ref="L203:BW203" si="186">SUM(L204:L207)</f>
        <v>2247.56</v>
      </c>
      <c r="M203" s="92">
        <f t="shared" si="186"/>
        <v>142967.03999999998</v>
      </c>
      <c r="N203" s="92">
        <f t="shared" si="186"/>
        <v>0</v>
      </c>
      <c r="O203" s="92">
        <f t="shared" si="186"/>
        <v>7522.93</v>
      </c>
      <c r="P203" s="92">
        <f t="shared" si="186"/>
        <v>13028.420000000002</v>
      </c>
      <c r="Q203" s="92">
        <f t="shared" si="186"/>
        <v>333619.78000000003</v>
      </c>
      <c r="R203" s="92">
        <f t="shared" si="186"/>
        <v>0</v>
      </c>
      <c r="S203" s="92">
        <f t="shared" si="186"/>
        <v>0</v>
      </c>
      <c r="T203" s="92">
        <f t="shared" si="186"/>
        <v>0</v>
      </c>
      <c r="U203" s="92">
        <f t="shared" si="186"/>
        <v>0</v>
      </c>
      <c r="V203" s="92">
        <f t="shared" si="186"/>
        <v>0</v>
      </c>
      <c r="W203" s="92">
        <f t="shared" si="186"/>
        <v>0</v>
      </c>
      <c r="X203" s="92">
        <f t="shared" si="186"/>
        <v>96357.93</v>
      </c>
      <c r="Y203" s="92">
        <f t="shared" si="186"/>
        <v>0</v>
      </c>
      <c r="Z203" s="92">
        <f t="shared" si="186"/>
        <v>0</v>
      </c>
      <c r="AA203" s="92">
        <f t="shared" si="186"/>
        <v>0</v>
      </c>
      <c r="AB203" s="92">
        <f t="shared" si="186"/>
        <v>0</v>
      </c>
      <c r="AC203" s="92">
        <f t="shared" si="186"/>
        <v>0</v>
      </c>
      <c r="AD203" s="92">
        <f t="shared" si="186"/>
        <v>0</v>
      </c>
      <c r="AE203" s="92">
        <f t="shared" si="186"/>
        <v>24488.52</v>
      </c>
      <c r="AF203" s="92">
        <f t="shared" si="186"/>
        <v>10958.94</v>
      </c>
      <c r="AG203" s="92">
        <f t="shared" si="186"/>
        <v>8116.18</v>
      </c>
      <c r="AH203" s="92">
        <f t="shared" si="186"/>
        <v>17446.04</v>
      </c>
      <c r="AI203" s="92">
        <f t="shared" si="186"/>
        <v>0</v>
      </c>
      <c r="AJ203" s="92">
        <f t="shared" si="186"/>
        <v>0</v>
      </c>
      <c r="AK203" s="92">
        <f t="shared" si="186"/>
        <v>1820.42</v>
      </c>
      <c r="AL203" s="92">
        <f t="shared" si="186"/>
        <v>385.09</v>
      </c>
      <c r="AM203" s="92">
        <f t="shared" si="186"/>
        <v>0</v>
      </c>
      <c r="AN203" s="92">
        <f t="shared" si="186"/>
        <v>0</v>
      </c>
      <c r="AO203" s="92">
        <f t="shared" si="186"/>
        <v>0</v>
      </c>
      <c r="AP203" s="92">
        <f t="shared" si="186"/>
        <v>299.82</v>
      </c>
      <c r="AQ203" s="92">
        <f t="shared" si="186"/>
        <v>0</v>
      </c>
      <c r="AR203" s="92">
        <f t="shared" si="186"/>
        <v>0</v>
      </c>
      <c r="AS203" s="92">
        <f t="shared" si="186"/>
        <v>0</v>
      </c>
      <c r="AT203" s="92">
        <f t="shared" si="186"/>
        <v>0</v>
      </c>
      <c r="AU203" s="92">
        <f t="shared" si="186"/>
        <v>0</v>
      </c>
      <c r="AV203" s="92">
        <f t="shared" si="186"/>
        <v>0</v>
      </c>
      <c r="AW203" s="92">
        <f t="shared" si="186"/>
        <v>0</v>
      </c>
      <c r="AX203" s="92">
        <f t="shared" si="186"/>
        <v>0</v>
      </c>
      <c r="AY203" s="92">
        <f t="shared" si="186"/>
        <v>0</v>
      </c>
      <c r="AZ203" s="92">
        <f t="shared" si="186"/>
        <v>0</v>
      </c>
      <c r="BA203" s="92">
        <f t="shared" si="186"/>
        <v>0</v>
      </c>
      <c r="BB203" s="92">
        <f t="shared" si="186"/>
        <v>0</v>
      </c>
      <c r="BC203" s="92">
        <f t="shared" si="186"/>
        <v>0</v>
      </c>
      <c r="BD203" s="92">
        <f t="shared" si="186"/>
        <v>0</v>
      </c>
      <c r="BE203" s="92">
        <f t="shared" si="186"/>
        <v>0</v>
      </c>
      <c r="BF203" s="92">
        <f t="shared" si="186"/>
        <v>0</v>
      </c>
      <c r="BG203" s="92">
        <f t="shared" si="186"/>
        <v>0</v>
      </c>
      <c r="BH203" s="92">
        <f t="shared" si="186"/>
        <v>0</v>
      </c>
      <c r="BI203" s="92">
        <f t="shared" si="186"/>
        <v>0</v>
      </c>
      <c r="BJ203" s="92">
        <f t="shared" si="186"/>
        <v>0</v>
      </c>
      <c r="BK203" s="92">
        <f t="shared" si="186"/>
        <v>0</v>
      </c>
      <c r="BL203" s="92">
        <f t="shared" si="186"/>
        <v>0</v>
      </c>
      <c r="BM203" s="92">
        <f t="shared" si="186"/>
        <v>0</v>
      </c>
      <c r="BN203" s="92">
        <f t="shared" si="186"/>
        <v>0</v>
      </c>
      <c r="BO203" s="92">
        <f t="shared" si="186"/>
        <v>0</v>
      </c>
      <c r="BP203" s="92">
        <f t="shared" si="186"/>
        <v>0</v>
      </c>
      <c r="BQ203" s="92">
        <f t="shared" si="186"/>
        <v>0</v>
      </c>
      <c r="BR203" s="92">
        <f t="shared" si="186"/>
        <v>0</v>
      </c>
      <c r="BS203" s="92">
        <f t="shared" si="186"/>
        <v>0</v>
      </c>
      <c r="BT203" s="92">
        <f t="shared" si="186"/>
        <v>0</v>
      </c>
      <c r="BU203" s="92">
        <f t="shared" si="186"/>
        <v>0</v>
      </c>
      <c r="BV203" s="92">
        <f t="shared" si="186"/>
        <v>0</v>
      </c>
      <c r="BW203" s="92">
        <f t="shared" si="186"/>
        <v>0</v>
      </c>
      <c r="BX203" s="92">
        <f t="shared" ref="BX203:CV203" si="187">SUM(BX204:BX207)</f>
        <v>0</v>
      </c>
      <c r="BY203" s="92">
        <f t="shared" si="187"/>
        <v>0</v>
      </c>
      <c r="BZ203" s="92">
        <f t="shared" si="187"/>
        <v>0</v>
      </c>
      <c r="CA203" s="92">
        <f t="shared" si="187"/>
        <v>0</v>
      </c>
      <c r="CB203" s="92">
        <f t="shared" si="187"/>
        <v>0</v>
      </c>
      <c r="CC203" s="92">
        <f t="shared" si="187"/>
        <v>0</v>
      </c>
      <c r="CD203" s="92">
        <f t="shared" si="187"/>
        <v>0</v>
      </c>
      <c r="CE203" s="92">
        <f t="shared" si="187"/>
        <v>0</v>
      </c>
      <c r="CF203" s="92">
        <f t="shared" si="187"/>
        <v>0</v>
      </c>
      <c r="CG203" s="93">
        <f>SUM(CG204:CG207)</f>
        <v>0</v>
      </c>
      <c r="CH203" s="80">
        <f t="shared" ref="CH203:CK203" si="188">SUM(CH204:CH207)</f>
        <v>0</v>
      </c>
      <c r="CI203" s="80">
        <f t="shared" si="188"/>
        <v>0</v>
      </c>
      <c r="CJ203" s="80">
        <f t="shared" si="188"/>
        <v>0</v>
      </c>
      <c r="CK203" s="80">
        <f t="shared" si="188"/>
        <v>0</v>
      </c>
      <c r="CL203" s="8"/>
    </row>
    <row r="204" spans="1:96" s="10" customFormat="1" ht="15" x14ac:dyDescent="0.25">
      <c r="A204" s="55">
        <f t="shared" si="185"/>
        <v>204</v>
      </c>
      <c r="B204" s="73"/>
      <c r="C204" s="73"/>
      <c r="D204" s="73"/>
      <c r="E204" s="73"/>
      <c r="F204" s="96" t="s">
        <v>39</v>
      </c>
      <c r="G204" s="98" t="s">
        <v>109</v>
      </c>
      <c r="H204" s="73"/>
      <c r="I204" s="73"/>
      <c r="J204" s="63">
        <f t="shared" si="136"/>
        <v>103606.55</v>
      </c>
      <c r="K204" s="74"/>
      <c r="L204" s="74">
        <v>497.29</v>
      </c>
      <c r="M204" s="74">
        <v>29582.01</v>
      </c>
      <c r="N204" s="74"/>
      <c r="O204" s="74">
        <v>850.49</v>
      </c>
      <c r="P204" s="74">
        <v>2007.35</v>
      </c>
      <c r="Q204" s="74">
        <v>60546.26</v>
      </c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>
        <v>4458.83</v>
      </c>
      <c r="AF204" s="74">
        <v>1904.8</v>
      </c>
      <c r="AG204" s="74">
        <v>1408.5</v>
      </c>
      <c r="AH204" s="74">
        <v>2351.02</v>
      </c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6"/>
      <c r="CH204" s="77"/>
      <c r="CI204" s="77"/>
      <c r="CJ204" s="77"/>
      <c r="CK204" s="77"/>
      <c r="CL204" s="8"/>
      <c r="CM204" s="9"/>
      <c r="CN204" s="9"/>
      <c r="CO204" s="9"/>
      <c r="CP204"/>
      <c r="CQ204"/>
      <c r="CR204"/>
    </row>
    <row r="205" spans="1:96" s="10" customFormat="1" ht="15" x14ac:dyDescent="0.25">
      <c r="A205" s="55">
        <f t="shared" si="185"/>
        <v>205</v>
      </c>
      <c r="B205" s="73"/>
      <c r="C205" s="73"/>
      <c r="D205" s="73"/>
      <c r="E205" s="73"/>
      <c r="F205" s="96" t="s">
        <v>51</v>
      </c>
      <c r="G205" s="98" t="s">
        <v>110</v>
      </c>
      <c r="H205" s="73"/>
      <c r="I205" s="73"/>
      <c r="J205" s="63">
        <f t="shared" si="136"/>
        <v>0</v>
      </c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6"/>
      <c r="CH205" s="77"/>
      <c r="CI205" s="77"/>
      <c r="CJ205" s="77"/>
      <c r="CK205" s="77"/>
      <c r="CL205" s="8"/>
      <c r="CM205" s="9"/>
      <c r="CN205" s="9"/>
      <c r="CO205" s="9"/>
      <c r="CP205"/>
      <c r="CQ205"/>
      <c r="CR205"/>
    </row>
    <row r="206" spans="1:96" ht="15" x14ac:dyDescent="0.25">
      <c r="A206" s="55">
        <f t="shared" si="185"/>
        <v>206</v>
      </c>
      <c r="B206" s="73"/>
      <c r="C206" s="73"/>
      <c r="D206" s="73"/>
      <c r="E206" s="73"/>
      <c r="F206" s="96" t="s">
        <v>73</v>
      </c>
      <c r="G206" s="98" t="s">
        <v>111</v>
      </c>
      <c r="H206" s="73"/>
      <c r="I206" s="73"/>
      <c r="J206" s="63">
        <f t="shared" si="136"/>
        <v>213442.94000000003</v>
      </c>
      <c r="K206" s="74"/>
      <c r="L206" s="74">
        <v>862.09</v>
      </c>
      <c r="M206" s="74">
        <v>44342.27</v>
      </c>
      <c r="N206" s="74"/>
      <c r="O206" s="74">
        <v>2147.17</v>
      </c>
      <c r="P206" s="74">
        <v>5686.02</v>
      </c>
      <c r="Q206" s="74">
        <v>134048.67000000001</v>
      </c>
      <c r="R206" s="74"/>
      <c r="S206" s="74"/>
      <c r="T206" s="74"/>
      <c r="U206" s="74"/>
      <c r="V206" s="74"/>
      <c r="W206" s="74"/>
      <c r="X206" s="74">
        <v>2797.7</v>
      </c>
      <c r="Y206" s="74"/>
      <c r="Z206" s="74"/>
      <c r="AA206" s="74"/>
      <c r="AB206" s="74"/>
      <c r="AC206" s="74"/>
      <c r="AD206" s="74"/>
      <c r="AE206" s="74">
        <v>7736.87</v>
      </c>
      <c r="AF206" s="74">
        <v>4190.3900000000003</v>
      </c>
      <c r="AG206" s="74">
        <v>3109.43</v>
      </c>
      <c r="AH206" s="74">
        <v>8222.51</v>
      </c>
      <c r="AI206" s="74"/>
      <c r="AJ206" s="74"/>
      <c r="AK206" s="74"/>
      <c r="AL206" s="74"/>
      <c r="AM206" s="74"/>
      <c r="AN206" s="74"/>
      <c r="AO206" s="74"/>
      <c r="AP206" s="74">
        <v>299.82</v>
      </c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6"/>
      <c r="CH206" s="77"/>
      <c r="CI206" s="77"/>
      <c r="CJ206" s="77"/>
      <c r="CK206" s="77"/>
      <c r="CL206" s="8"/>
    </row>
    <row r="207" spans="1:96" ht="15" x14ac:dyDescent="0.25">
      <c r="A207" s="55">
        <f t="shared" si="185"/>
        <v>207</v>
      </c>
      <c r="B207" s="73"/>
      <c r="C207" s="73"/>
      <c r="D207" s="73"/>
      <c r="E207" s="73"/>
      <c r="F207" s="96" t="s">
        <v>75</v>
      </c>
      <c r="G207" s="98" t="s">
        <v>112</v>
      </c>
      <c r="H207" s="73"/>
      <c r="I207" s="73"/>
      <c r="J207" s="63">
        <f t="shared" ref="J207:J270" si="189">SUM(K207:CG207)</f>
        <v>342209.18</v>
      </c>
      <c r="K207" s="74"/>
      <c r="L207" s="74">
        <v>888.18</v>
      </c>
      <c r="M207" s="74">
        <v>69042.759999999995</v>
      </c>
      <c r="N207" s="74"/>
      <c r="O207" s="74">
        <v>4525.2700000000004</v>
      </c>
      <c r="P207" s="74">
        <v>5335.05</v>
      </c>
      <c r="Q207" s="74">
        <v>139024.85</v>
      </c>
      <c r="R207" s="74"/>
      <c r="S207" s="74"/>
      <c r="T207" s="74"/>
      <c r="U207" s="74"/>
      <c r="V207" s="74"/>
      <c r="W207" s="74"/>
      <c r="X207" s="74">
        <v>93560.23</v>
      </c>
      <c r="Y207" s="74"/>
      <c r="Z207" s="74"/>
      <c r="AA207" s="74"/>
      <c r="AB207" s="74"/>
      <c r="AC207" s="74"/>
      <c r="AD207" s="74"/>
      <c r="AE207" s="74">
        <v>12292.82</v>
      </c>
      <c r="AF207" s="74">
        <v>4863.75</v>
      </c>
      <c r="AG207" s="74">
        <v>3598.25</v>
      </c>
      <c r="AH207" s="74">
        <v>6872.51</v>
      </c>
      <c r="AI207" s="74"/>
      <c r="AJ207" s="74"/>
      <c r="AK207" s="74">
        <v>1820.42</v>
      </c>
      <c r="AL207" s="74">
        <v>385.09</v>
      </c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6"/>
      <c r="CH207" s="77"/>
      <c r="CI207" s="77"/>
      <c r="CJ207" s="77"/>
      <c r="CK207" s="77"/>
      <c r="CL207" s="8"/>
    </row>
    <row r="208" spans="1:96" s="88" customFormat="1" ht="15" x14ac:dyDescent="0.25">
      <c r="A208" s="81">
        <f t="shared" si="185"/>
        <v>208</v>
      </c>
      <c r="B208" s="82"/>
      <c r="C208" s="82"/>
      <c r="D208" s="82"/>
      <c r="E208" s="82"/>
      <c r="F208" s="82"/>
      <c r="G208" s="82"/>
      <c r="H208" s="82"/>
      <c r="I208" s="83"/>
      <c r="J208" s="84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6"/>
      <c r="CH208" s="87"/>
      <c r="CI208" s="87"/>
      <c r="CJ208" s="87"/>
      <c r="CK208" s="87"/>
      <c r="CL208" s="61"/>
      <c r="CM208" s="9"/>
      <c r="CN208" s="9"/>
      <c r="CO208" s="9"/>
      <c r="CP208"/>
      <c r="CQ208"/>
      <c r="CR208"/>
    </row>
    <row r="209" spans="1:96" s="62" customFormat="1" ht="16.5" x14ac:dyDescent="0.3">
      <c r="A209" s="55">
        <f t="shared" si="185"/>
        <v>209</v>
      </c>
      <c r="B209" s="71"/>
      <c r="C209" s="71"/>
      <c r="D209" s="56" t="s">
        <v>113</v>
      </c>
      <c r="E209" s="56" t="s">
        <v>114</v>
      </c>
      <c r="F209" s="56"/>
      <c r="G209" s="56"/>
      <c r="H209" s="56"/>
      <c r="I209" s="56"/>
      <c r="J209" s="63">
        <f t="shared" si="189"/>
        <v>14356.359999999999</v>
      </c>
      <c r="K209" s="64">
        <f>SUM(K213,K210)</f>
        <v>0</v>
      </c>
      <c r="L209" s="64">
        <f t="shared" ref="L209:BW209" si="190">SUM(L213,L210)</f>
        <v>43.07</v>
      </c>
      <c r="M209" s="64">
        <f t="shared" si="190"/>
        <v>791.76</v>
      </c>
      <c r="N209" s="64">
        <f t="shared" si="190"/>
        <v>0</v>
      </c>
      <c r="O209" s="64">
        <f t="shared" si="190"/>
        <v>0</v>
      </c>
      <c r="P209" s="64">
        <f t="shared" si="190"/>
        <v>488.75</v>
      </c>
      <c r="Q209" s="64">
        <f t="shared" si="190"/>
        <v>3467.7799999999997</v>
      </c>
      <c r="R209" s="64">
        <f t="shared" si="190"/>
        <v>0</v>
      </c>
      <c r="S209" s="64">
        <f t="shared" si="190"/>
        <v>0</v>
      </c>
      <c r="T209" s="64">
        <f t="shared" si="190"/>
        <v>0</v>
      </c>
      <c r="U209" s="64">
        <f t="shared" si="190"/>
        <v>746.8</v>
      </c>
      <c r="V209" s="64">
        <f t="shared" si="190"/>
        <v>0</v>
      </c>
      <c r="W209" s="64">
        <f t="shared" si="190"/>
        <v>0</v>
      </c>
      <c r="X209" s="64">
        <f t="shared" si="190"/>
        <v>0</v>
      </c>
      <c r="Y209" s="64">
        <f t="shared" si="190"/>
        <v>0</v>
      </c>
      <c r="Z209" s="64">
        <f t="shared" si="190"/>
        <v>0</v>
      </c>
      <c r="AA209" s="64">
        <f t="shared" si="190"/>
        <v>0</v>
      </c>
      <c r="AB209" s="64">
        <f t="shared" si="190"/>
        <v>67.13</v>
      </c>
      <c r="AC209" s="64">
        <f t="shared" si="190"/>
        <v>104.68</v>
      </c>
      <c r="AD209" s="64">
        <f t="shared" si="190"/>
        <v>1677.6000000000001</v>
      </c>
      <c r="AE209" s="64">
        <f t="shared" si="190"/>
        <v>164.17</v>
      </c>
      <c r="AF209" s="64">
        <f t="shared" si="190"/>
        <v>163.53</v>
      </c>
      <c r="AG209" s="64">
        <f t="shared" si="190"/>
        <v>91.88</v>
      </c>
      <c r="AH209" s="64">
        <f t="shared" si="190"/>
        <v>239.61</v>
      </c>
      <c r="AI209" s="64">
        <f t="shared" si="190"/>
        <v>0</v>
      </c>
      <c r="AJ209" s="64">
        <f t="shared" si="190"/>
        <v>114.71</v>
      </c>
      <c r="AK209" s="64">
        <f t="shared" si="190"/>
        <v>4315.51</v>
      </c>
      <c r="AL209" s="64">
        <f t="shared" si="190"/>
        <v>1665.1799999999998</v>
      </c>
      <c r="AM209" s="64">
        <f t="shared" si="190"/>
        <v>116.74</v>
      </c>
      <c r="AN209" s="64">
        <f t="shared" si="190"/>
        <v>0</v>
      </c>
      <c r="AO209" s="64">
        <f t="shared" si="190"/>
        <v>97.46</v>
      </c>
      <c r="AP209" s="64">
        <f t="shared" si="190"/>
        <v>0</v>
      </c>
      <c r="AQ209" s="64">
        <f t="shared" si="190"/>
        <v>0</v>
      </c>
      <c r="AR209" s="64">
        <f t="shared" si="190"/>
        <v>0</v>
      </c>
      <c r="AS209" s="64">
        <f t="shared" si="190"/>
        <v>0</v>
      </c>
      <c r="AT209" s="64">
        <f t="shared" si="190"/>
        <v>0</v>
      </c>
      <c r="AU209" s="64">
        <f t="shared" si="190"/>
        <v>0</v>
      </c>
      <c r="AV209" s="64">
        <f t="shared" si="190"/>
        <v>0</v>
      </c>
      <c r="AW209" s="64">
        <f t="shared" si="190"/>
        <v>0</v>
      </c>
      <c r="AX209" s="64">
        <f t="shared" si="190"/>
        <v>0</v>
      </c>
      <c r="AY209" s="64">
        <f t="shared" si="190"/>
        <v>0</v>
      </c>
      <c r="AZ209" s="64">
        <f t="shared" si="190"/>
        <v>0</v>
      </c>
      <c r="BA209" s="64">
        <f t="shared" si="190"/>
        <v>0</v>
      </c>
      <c r="BB209" s="64">
        <f t="shared" si="190"/>
        <v>0</v>
      </c>
      <c r="BC209" s="64">
        <f t="shared" si="190"/>
        <v>0</v>
      </c>
      <c r="BD209" s="64">
        <f t="shared" si="190"/>
        <v>0</v>
      </c>
      <c r="BE209" s="64">
        <f t="shared" si="190"/>
        <v>0</v>
      </c>
      <c r="BF209" s="64">
        <f t="shared" si="190"/>
        <v>0</v>
      </c>
      <c r="BG209" s="64">
        <f t="shared" si="190"/>
        <v>0</v>
      </c>
      <c r="BH209" s="64">
        <f t="shared" si="190"/>
        <v>0</v>
      </c>
      <c r="BI209" s="64">
        <f t="shared" si="190"/>
        <v>0</v>
      </c>
      <c r="BJ209" s="64">
        <f t="shared" si="190"/>
        <v>0</v>
      </c>
      <c r="BK209" s="64">
        <f t="shared" si="190"/>
        <v>0</v>
      </c>
      <c r="BL209" s="64">
        <f t="shared" si="190"/>
        <v>0</v>
      </c>
      <c r="BM209" s="64">
        <f t="shared" si="190"/>
        <v>0</v>
      </c>
      <c r="BN209" s="64">
        <f t="shared" si="190"/>
        <v>0</v>
      </c>
      <c r="BO209" s="64">
        <f t="shared" si="190"/>
        <v>0</v>
      </c>
      <c r="BP209" s="64">
        <f t="shared" si="190"/>
        <v>0</v>
      </c>
      <c r="BQ209" s="64">
        <f t="shared" si="190"/>
        <v>0</v>
      </c>
      <c r="BR209" s="64">
        <f t="shared" si="190"/>
        <v>0</v>
      </c>
      <c r="BS209" s="64">
        <f t="shared" si="190"/>
        <v>0</v>
      </c>
      <c r="BT209" s="64">
        <f t="shared" si="190"/>
        <v>0</v>
      </c>
      <c r="BU209" s="64">
        <f t="shared" si="190"/>
        <v>0</v>
      </c>
      <c r="BV209" s="64">
        <f t="shared" si="190"/>
        <v>0</v>
      </c>
      <c r="BW209" s="64">
        <f t="shared" si="190"/>
        <v>0</v>
      </c>
      <c r="BX209" s="64">
        <f t="shared" ref="BX209:CV209" si="191">SUM(BX213,BX210)</f>
        <v>0</v>
      </c>
      <c r="BY209" s="64">
        <f t="shared" si="191"/>
        <v>0</v>
      </c>
      <c r="BZ209" s="64">
        <f t="shared" si="191"/>
        <v>0</v>
      </c>
      <c r="CA209" s="64">
        <f t="shared" si="191"/>
        <v>0</v>
      </c>
      <c r="CB209" s="64">
        <f t="shared" si="191"/>
        <v>0</v>
      </c>
      <c r="CC209" s="64">
        <f t="shared" si="191"/>
        <v>0</v>
      </c>
      <c r="CD209" s="64">
        <f t="shared" si="191"/>
        <v>0</v>
      </c>
      <c r="CE209" s="64">
        <f t="shared" si="191"/>
        <v>0</v>
      </c>
      <c r="CF209" s="64">
        <f t="shared" si="191"/>
        <v>0</v>
      </c>
      <c r="CG209" s="65">
        <f>SUM(CG213,CG210)</f>
        <v>0</v>
      </c>
      <c r="CH209" s="64">
        <f t="shared" ref="CH209:CK209" si="192">SUM(CH213,CH210)</f>
        <v>0</v>
      </c>
      <c r="CI209" s="64">
        <f t="shared" si="192"/>
        <v>0</v>
      </c>
      <c r="CJ209" s="64">
        <f t="shared" si="192"/>
        <v>0</v>
      </c>
      <c r="CK209" s="64">
        <f t="shared" si="192"/>
        <v>0</v>
      </c>
      <c r="CL209" s="61"/>
      <c r="CM209" s="9"/>
      <c r="CN209" s="9"/>
      <c r="CO209" s="9"/>
      <c r="CP209"/>
      <c r="CQ209"/>
      <c r="CR209"/>
    </row>
    <row r="210" spans="1:96" ht="15" x14ac:dyDescent="0.25">
      <c r="A210" s="55">
        <f t="shared" si="185"/>
        <v>210</v>
      </c>
      <c r="B210" s="71"/>
      <c r="C210" s="71"/>
      <c r="D210" s="71"/>
      <c r="E210" s="71" t="s">
        <v>19</v>
      </c>
      <c r="F210" s="91" t="s">
        <v>18</v>
      </c>
      <c r="G210" s="71"/>
      <c r="H210" s="71"/>
      <c r="I210" s="71"/>
      <c r="J210" s="63">
        <f t="shared" si="189"/>
        <v>14356.359999999999</v>
      </c>
      <c r="K210" s="92">
        <f>SUM(K211:K212)</f>
        <v>0</v>
      </c>
      <c r="L210" s="92">
        <f t="shared" ref="L210:BW210" si="193">SUM(L211:L212)</f>
        <v>43.07</v>
      </c>
      <c r="M210" s="92">
        <f t="shared" si="193"/>
        <v>791.76</v>
      </c>
      <c r="N210" s="92">
        <f t="shared" si="193"/>
        <v>0</v>
      </c>
      <c r="O210" s="92">
        <f t="shared" si="193"/>
        <v>0</v>
      </c>
      <c r="P210" s="92">
        <f t="shared" si="193"/>
        <v>488.75</v>
      </c>
      <c r="Q210" s="92">
        <f t="shared" si="193"/>
        <v>3467.7799999999997</v>
      </c>
      <c r="R210" s="92">
        <f t="shared" si="193"/>
        <v>0</v>
      </c>
      <c r="S210" s="92">
        <f t="shared" si="193"/>
        <v>0</v>
      </c>
      <c r="T210" s="92">
        <f t="shared" si="193"/>
        <v>0</v>
      </c>
      <c r="U210" s="92">
        <f t="shared" si="193"/>
        <v>746.8</v>
      </c>
      <c r="V210" s="92">
        <f t="shared" si="193"/>
        <v>0</v>
      </c>
      <c r="W210" s="92">
        <f t="shared" si="193"/>
        <v>0</v>
      </c>
      <c r="X210" s="92">
        <f t="shared" si="193"/>
        <v>0</v>
      </c>
      <c r="Y210" s="92">
        <f t="shared" si="193"/>
        <v>0</v>
      </c>
      <c r="Z210" s="92">
        <f t="shared" si="193"/>
        <v>0</v>
      </c>
      <c r="AA210" s="92">
        <f t="shared" si="193"/>
        <v>0</v>
      </c>
      <c r="AB210" s="92">
        <f t="shared" si="193"/>
        <v>67.13</v>
      </c>
      <c r="AC210" s="92">
        <f t="shared" si="193"/>
        <v>104.68</v>
      </c>
      <c r="AD210" s="92">
        <f t="shared" si="193"/>
        <v>1677.6000000000001</v>
      </c>
      <c r="AE210" s="92">
        <f t="shared" si="193"/>
        <v>164.17</v>
      </c>
      <c r="AF210" s="92">
        <f t="shared" si="193"/>
        <v>163.53</v>
      </c>
      <c r="AG210" s="92">
        <f t="shared" si="193"/>
        <v>91.88</v>
      </c>
      <c r="AH210" s="92">
        <f t="shared" si="193"/>
        <v>239.61</v>
      </c>
      <c r="AI210" s="92">
        <f t="shared" si="193"/>
        <v>0</v>
      </c>
      <c r="AJ210" s="92">
        <f t="shared" si="193"/>
        <v>114.71</v>
      </c>
      <c r="AK210" s="92">
        <f t="shared" si="193"/>
        <v>4315.51</v>
      </c>
      <c r="AL210" s="92">
        <f t="shared" si="193"/>
        <v>1665.1799999999998</v>
      </c>
      <c r="AM210" s="92">
        <f t="shared" si="193"/>
        <v>116.74</v>
      </c>
      <c r="AN210" s="92">
        <f t="shared" si="193"/>
        <v>0</v>
      </c>
      <c r="AO210" s="92">
        <f t="shared" si="193"/>
        <v>97.46</v>
      </c>
      <c r="AP210" s="92">
        <f t="shared" si="193"/>
        <v>0</v>
      </c>
      <c r="AQ210" s="92">
        <f t="shared" si="193"/>
        <v>0</v>
      </c>
      <c r="AR210" s="92">
        <f t="shared" si="193"/>
        <v>0</v>
      </c>
      <c r="AS210" s="92">
        <f t="shared" si="193"/>
        <v>0</v>
      </c>
      <c r="AT210" s="92">
        <f t="shared" si="193"/>
        <v>0</v>
      </c>
      <c r="AU210" s="92">
        <f t="shared" si="193"/>
        <v>0</v>
      </c>
      <c r="AV210" s="92">
        <f t="shared" si="193"/>
        <v>0</v>
      </c>
      <c r="AW210" s="92">
        <f t="shared" si="193"/>
        <v>0</v>
      </c>
      <c r="AX210" s="92">
        <f t="shared" si="193"/>
        <v>0</v>
      </c>
      <c r="AY210" s="92">
        <f t="shared" si="193"/>
        <v>0</v>
      </c>
      <c r="AZ210" s="92">
        <f t="shared" si="193"/>
        <v>0</v>
      </c>
      <c r="BA210" s="92">
        <f t="shared" si="193"/>
        <v>0</v>
      </c>
      <c r="BB210" s="92">
        <f t="shared" si="193"/>
        <v>0</v>
      </c>
      <c r="BC210" s="92">
        <f t="shared" si="193"/>
        <v>0</v>
      </c>
      <c r="BD210" s="92">
        <f t="shared" si="193"/>
        <v>0</v>
      </c>
      <c r="BE210" s="92">
        <f t="shared" si="193"/>
        <v>0</v>
      </c>
      <c r="BF210" s="92">
        <f t="shared" si="193"/>
        <v>0</v>
      </c>
      <c r="BG210" s="92">
        <f t="shared" si="193"/>
        <v>0</v>
      </c>
      <c r="BH210" s="92">
        <f t="shared" si="193"/>
        <v>0</v>
      </c>
      <c r="BI210" s="92">
        <f t="shared" si="193"/>
        <v>0</v>
      </c>
      <c r="BJ210" s="92">
        <f t="shared" si="193"/>
        <v>0</v>
      </c>
      <c r="BK210" s="92">
        <f t="shared" si="193"/>
        <v>0</v>
      </c>
      <c r="BL210" s="92">
        <f t="shared" si="193"/>
        <v>0</v>
      </c>
      <c r="BM210" s="92">
        <f t="shared" si="193"/>
        <v>0</v>
      </c>
      <c r="BN210" s="92">
        <f t="shared" si="193"/>
        <v>0</v>
      </c>
      <c r="BO210" s="92">
        <f t="shared" si="193"/>
        <v>0</v>
      </c>
      <c r="BP210" s="92">
        <f t="shared" si="193"/>
        <v>0</v>
      </c>
      <c r="BQ210" s="92">
        <f t="shared" si="193"/>
        <v>0</v>
      </c>
      <c r="BR210" s="92">
        <f t="shared" si="193"/>
        <v>0</v>
      </c>
      <c r="BS210" s="92">
        <f t="shared" si="193"/>
        <v>0</v>
      </c>
      <c r="BT210" s="92">
        <f t="shared" si="193"/>
        <v>0</v>
      </c>
      <c r="BU210" s="92">
        <f t="shared" si="193"/>
        <v>0</v>
      </c>
      <c r="BV210" s="92">
        <f t="shared" si="193"/>
        <v>0</v>
      </c>
      <c r="BW210" s="92">
        <f t="shared" si="193"/>
        <v>0</v>
      </c>
      <c r="BX210" s="92">
        <f t="shared" ref="BX210:CV210" si="194">SUM(BX211:BX212)</f>
        <v>0</v>
      </c>
      <c r="BY210" s="92">
        <f t="shared" si="194"/>
        <v>0</v>
      </c>
      <c r="BZ210" s="92">
        <f t="shared" si="194"/>
        <v>0</v>
      </c>
      <c r="CA210" s="92">
        <f t="shared" si="194"/>
        <v>0</v>
      </c>
      <c r="CB210" s="92">
        <f t="shared" si="194"/>
        <v>0</v>
      </c>
      <c r="CC210" s="92">
        <f t="shared" si="194"/>
        <v>0</v>
      </c>
      <c r="CD210" s="92">
        <f t="shared" si="194"/>
        <v>0</v>
      </c>
      <c r="CE210" s="92">
        <f t="shared" si="194"/>
        <v>0</v>
      </c>
      <c r="CF210" s="92">
        <f t="shared" si="194"/>
        <v>0</v>
      </c>
      <c r="CG210" s="93">
        <f>SUM(CG211:CG212)</f>
        <v>0</v>
      </c>
      <c r="CH210" s="80">
        <f t="shared" ref="CH210:CK210" si="195">SUM(CH211:CH212)</f>
        <v>0</v>
      </c>
      <c r="CI210" s="80">
        <f t="shared" si="195"/>
        <v>0</v>
      </c>
      <c r="CJ210" s="80">
        <f t="shared" si="195"/>
        <v>0</v>
      </c>
      <c r="CK210" s="80">
        <f t="shared" si="195"/>
        <v>0</v>
      </c>
      <c r="CL210" s="8"/>
    </row>
    <row r="211" spans="1:96" ht="15" x14ac:dyDescent="0.25">
      <c r="A211" s="55">
        <f t="shared" si="185"/>
        <v>211</v>
      </c>
      <c r="B211" s="73"/>
      <c r="C211" s="73"/>
      <c r="D211" s="73"/>
      <c r="E211" s="73"/>
      <c r="F211" s="96" t="s">
        <v>39</v>
      </c>
      <c r="G211" s="98" t="s">
        <v>115</v>
      </c>
      <c r="H211" s="73"/>
      <c r="I211" s="73"/>
      <c r="J211" s="63">
        <f t="shared" si="189"/>
        <v>10182.119999999999</v>
      </c>
      <c r="K211" s="74"/>
      <c r="L211" s="74">
        <v>43.07</v>
      </c>
      <c r="M211" s="74"/>
      <c r="N211" s="74"/>
      <c r="O211" s="74"/>
      <c r="P211" s="74">
        <v>405.95</v>
      </c>
      <c r="Q211" s="74">
        <v>1726.07</v>
      </c>
      <c r="R211" s="74"/>
      <c r="S211" s="74"/>
      <c r="T211" s="74"/>
      <c r="U211" s="74">
        <v>746.8</v>
      </c>
      <c r="V211" s="74"/>
      <c r="W211" s="74"/>
      <c r="X211" s="74"/>
      <c r="Y211" s="74"/>
      <c r="Z211" s="74"/>
      <c r="AA211" s="74"/>
      <c r="AB211" s="74">
        <v>67.13</v>
      </c>
      <c r="AC211" s="74">
        <v>48.41</v>
      </c>
      <c r="AD211" s="74">
        <v>1572.94</v>
      </c>
      <c r="AE211" s="74"/>
      <c r="AF211" s="74">
        <v>100.01</v>
      </c>
      <c r="AG211" s="74">
        <v>46.74</v>
      </c>
      <c r="AH211" s="74">
        <v>93.27</v>
      </c>
      <c r="AI211" s="74"/>
      <c r="AJ211" s="74">
        <v>114.71</v>
      </c>
      <c r="AK211" s="74">
        <v>3677.49</v>
      </c>
      <c r="AL211" s="74">
        <v>1325.33</v>
      </c>
      <c r="AM211" s="74">
        <v>116.74</v>
      </c>
      <c r="AN211" s="74"/>
      <c r="AO211" s="74">
        <v>97.46</v>
      </c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6"/>
      <c r="CH211" s="77"/>
      <c r="CI211" s="77"/>
      <c r="CJ211" s="77"/>
      <c r="CK211" s="77"/>
      <c r="CL211" s="8"/>
    </row>
    <row r="212" spans="1:96" s="62" customFormat="1" ht="15" x14ac:dyDescent="0.25">
      <c r="A212" s="55">
        <f t="shared" si="185"/>
        <v>212</v>
      </c>
      <c r="B212" s="73"/>
      <c r="C212" s="73"/>
      <c r="D212" s="73"/>
      <c r="E212" s="73"/>
      <c r="F212" s="96" t="s">
        <v>51</v>
      </c>
      <c r="G212" s="98" t="s">
        <v>116</v>
      </c>
      <c r="H212" s="73"/>
      <c r="I212" s="73"/>
      <c r="J212" s="63">
        <f t="shared" si="189"/>
        <v>4174.24</v>
      </c>
      <c r="K212" s="74"/>
      <c r="L212" s="74"/>
      <c r="M212" s="74">
        <v>791.76</v>
      </c>
      <c r="N212" s="74"/>
      <c r="O212" s="74"/>
      <c r="P212" s="74">
        <v>82.8</v>
      </c>
      <c r="Q212" s="74">
        <v>1741.71</v>
      </c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>
        <v>56.27</v>
      </c>
      <c r="AD212" s="74">
        <v>104.66</v>
      </c>
      <c r="AE212" s="74">
        <v>164.17</v>
      </c>
      <c r="AF212" s="74">
        <v>63.52</v>
      </c>
      <c r="AG212" s="74">
        <v>45.14</v>
      </c>
      <c r="AH212" s="74">
        <v>146.34</v>
      </c>
      <c r="AI212" s="74"/>
      <c r="AJ212" s="74"/>
      <c r="AK212" s="74">
        <v>638.02</v>
      </c>
      <c r="AL212" s="74">
        <v>339.85</v>
      </c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6"/>
      <c r="CH212" s="77"/>
      <c r="CI212" s="77"/>
      <c r="CJ212" s="77"/>
      <c r="CK212" s="77"/>
      <c r="CL212" s="61"/>
      <c r="CM212" s="9"/>
      <c r="CN212" s="9"/>
      <c r="CO212" s="9"/>
      <c r="CP212"/>
      <c r="CQ212"/>
      <c r="CR212"/>
    </row>
    <row r="213" spans="1:96" ht="15" x14ac:dyDescent="0.25">
      <c r="A213" s="55">
        <f t="shared" si="185"/>
        <v>213</v>
      </c>
      <c r="B213" s="71"/>
      <c r="C213" s="71"/>
      <c r="D213" s="71"/>
      <c r="E213" s="71" t="s">
        <v>21</v>
      </c>
      <c r="F213" s="102" t="s">
        <v>34</v>
      </c>
      <c r="G213" s="71"/>
      <c r="H213" s="71"/>
      <c r="I213" s="71"/>
      <c r="J213" s="63">
        <f t="shared" si="189"/>
        <v>0</v>
      </c>
      <c r="K213" s="92">
        <f>SUM(K214:K215)</f>
        <v>0</v>
      </c>
      <c r="L213" s="92">
        <f t="shared" ref="L213:BW213" si="196">SUM(L214:L215)</f>
        <v>0</v>
      </c>
      <c r="M213" s="92">
        <f t="shared" si="196"/>
        <v>0</v>
      </c>
      <c r="N213" s="92">
        <f t="shared" si="196"/>
        <v>0</v>
      </c>
      <c r="O213" s="92">
        <f t="shared" si="196"/>
        <v>0</v>
      </c>
      <c r="P213" s="92">
        <f t="shared" si="196"/>
        <v>0</v>
      </c>
      <c r="Q213" s="92">
        <f t="shared" si="196"/>
        <v>0</v>
      </c>
      <c r="R213" s="92">
        <f t="shared" si="196"/>
        <v>0</v>
      </c>
      <c r="S213" s="92">
        <f t="shared" si="196"/>
        <v>0</v>
      </c>
      <c r="T213" s="92">
        <f t="shared" si="196"/>
        <v>0</v>
      </c>
      <c r="U213" s="92">
        <f t="shared" si="196"/>
        <v>0</v>
      </c>
      <c r="V213" s="92">
        <f t="shared" si="196"/>
        <v>0</v>
      </c>
      <c r="W213" s="92">
        <f t="shared" si="196"/>
        <v>0</v>
      </c>
      <c r="X213" s="92">
        <f t="shared" si="196"/>
        <v>0</v>
      </c>
      <c r="Y213" s="92">
        <f t="shared" si="196"/>
        <v>0</v>
      </c>
      <c r="Z213" s="92">
        <f t="shared" si="196"/>
        <v>0</v>
      </c>
      <c r="AA213" s="92">
        <f t="shared" si="196"/>
        <v>0</v>
      </c>
      <c r="AB213" s="92">
        <f t="shared" si="196"/>
        <v>0</v>
      </c>
      <c r="AC213" s="92">
        <f t="shared" si="196"/>
        <v>0</v>
      </c>
      <c r="AD213" s="92">
        <f t="shared" si="196"/>
        <v>0</v>
      </c>
      <c r="AE213" s="92">
        <f t="shared" si="196"/>
        <v>0</v>
      </c>
      <c r="AF213" s="92">
        <f t="shared" si="196"/>
        <v>0</v>
      </c>
      <c r="AG213" s="92">
        <f t="shared" si="196"/>
        <v>0</v>
      </c>
      <c r="AH213" s="92">
        <f t="shared" si="196"/>
        <v>0</v>
      </c>
      <c r="AI213" s="92">
        <f t="shared" si="196"/>
        <v>0</v>
      </c>
      <c r="AJ213" s="92">
        <f t="shared" si="196"/>
        <v>0</v>
      </c>
      <c r="AK213" s="92">
        <f t="shared" si="196"/>
        <v>0</v>
      </c>
      <c r="AL213" s="92">
        <f t="shared" si="196"/>
        <v>0</v>
      </c>
      <c r="AM213" s="92">
        <f t="shared" si="196"/>
        <v>0</v>
      </c>
      <c r="AN213" s="92">
        <f t="shared" si="196"/>
        <v>0</v>
      </c>
      <c r="AO213" s="92">
        <f t="shared" si="196"/>
        <v>0</v>
      </c>
      <c r="AP213" s="92">
        <f t="shared" si="196"/>
        <v>0</v>
      </c>
      <c r="AQ213" s="92">
        <f t="shared" si="196"/>
        <v>0</v>
      </c>
      <c r="AR213" s="92">
        <f t="shared" si="196"/>
        <v>0</v>
      </c>
      <c r="AS213" s="92">
        <f t="shared" si="196"/>
        <v>0</v>
      </c>
      <c r="AT213" s="92">
        <f t="shared" si="196"/>
        <v>0</v>
      </c>
      <c r="AU213" s="92">
        <f t="shared" si="196"/>
        <v>0</v>
      </c>
      <c r="AV213" s="92">
        <f t="shared" si="196"/>
        <v>0</v>
      </c>
      <c r="AW213" s="92">
        <f t="shared" si="196"/>
        <v>0</v>
      </c>
      <c r="AX213" s="92">
        <f t="shared" si="196"/>
        <v>0</v>
      </c>
      <c r="AY213" s="92">
        <f t="shared" si="196"/>
        <v>0</v>
      </c>
      <c r="AZ213" s="92">
        <f t="shared" si="196"/>
        <v>0</v>
      </c>
      <c r="BA213" s="92">
        <f t="shared" si="196"/>
        <v>0</v>
      </c>
      <c r="BB213" s="92">
        <f t="shared" si="196"/>
        <v>0</v>
      </c>
      <c r="BC213" s="92">
        <f t="shared" si="196"/>
        <v>0</v>
      </c>
      <c r="BD213" s="92">
        <f t="shared" si="196"/>
        <v>0</v>
      </c>
      <c r="BE213" s="92">
        <f t="shared" si="196"/>
        <v>0</v>
      </c>
      <c r="BF213" s="92">
        <f t="shared" si="196"/>
        <v>0</v>
      </c>
      <c r="BG213" s="92">
        <f t="shared" si="196"/>
        <v>0</v>
      </c>
      <c r="BH213" s="92">
        <f t="shared" si="196"/>
        <v>0</v>
      </c>
      <c r="BI213" s="92">
        <f t="shared" si="196"/>
        <v>0</v>
      </c>
      <c r="BJ213" s="92">
        <f t="shared" si="196"/>
        <v>0</v>
      </c>
      <c r="BK213" s="92">
        <f t="shared" si="196"/>
        <v>0</v>
      </c>
      <c r="BL213" s="92">
        <f t="shared" si="196"/>
        <v>0</v>
      </c>
      <c r="BM213" s="92">
        <f t="shared" si="196"/>
        <v>0</v>
      </c>
      <c r="BN213" s="92">
        <f t="shared" si="196"/>
        <v>0</v>
      </c>
      <c r="BO213" s="92">
        <f t="shared" si="196"/>
        <v>0</v>
      </c>
      <c r="BP213" s="92">
        <f t="shared" si="196"/>
        <v>0</v>
      </c>
      <c r="BQ213" s="92">
        <f t="shared" si="196"/>
        <v>0</v>
      </c>
      <c r="BR213" s="92">
        <f t="shared" si="196"/>
        <v>0</v>
      </c>
      <c r="BS213" s="92">
        <f t="shared" si="196"/>
        <v>0</v>
      </c>
      <c r="BT213" s="92">
        <f t="shared" si="196"/>
        <v>0</v>
      </c>
      <c r="BU213" s="92">
        <f t="shared" si="196"/>
        <v>0</v>
      </c>
      <c r="BV213" s="92">
        <f t="shared" si="196"/>
        <v>0</v>
      </c>
      <c r="BW213" s="92">
        <f t="shared" si="196"/>
        <v>0</v>
      </c>
      <c r="BX213" s="92">
        <f t="shared" ref="BX213:CV213" si="197">SUM(BX214:BX215)</f>
        <v>0</v>
      </c>
      <c r="BY213" s="92">
        <f t="shared" si="197"/>
        <v>0</v>
      </c>
      <c r="BZ213" s="92">
        <f t="shared" si="197"/>
        <v>0</v>
      </c>
      <c r="CA213" s="92">
        <f t="shared" si="197"/>
        <v>0</v>
      </c>
      <c r="CB213" s="92">
        <f t="shared" si="197"/>
        <v>0</v>
      </c>
      <c r="CC213" s="92">
        <f t="shared" si="197"/>
        <v>0</v>
      </c>
      <c r="CD213" s="92">
        <f t="shared" si="197"/>
        <v>0</v>
      </c>
      <c r="CE213" s="92">
        <f t="shared" si="197"/>
        <v>0</v>
      </c>
      <c r="CF213" s="92">
        <f t="shared" si="197"/>
        <v>0</v>
      </c>
      <c r="CG213" s="93">
        <f>SUM(CG214:CG215)</f>
        <v>0</v>
      </c>
      <c r="CH213" s="80">
        <f t="shared" ref="CH213:CK213" si="198">SUM(CH214:CH215)</f>
        <v>0</v>
      </c>
      <c r="CI213" s="80">
        <f t="shared" si="198"/>
        <v>0</v>
      </c>
      <c r="CJ213" s="80">
        <f t="shared" si="198"/>
        <v>0</v>
      </c>
      <c r="CK213" s="80">
        <f t="shared" si="198"/>
        <v>0</v>
      </c>
      <c r="CL213" s="8"/>
    </row>
    <row r="214" spans="1:96" ht="15" x14ac:dyDescent="0.25">
      <c r="A214" s="55">
        <f t="shared" si="185"/>
        <v>214</v>
      </c>
      <c r="B214" s="73"/>
      <c r="C214" s="73"/>
      <c r="D214" s="73"/>
      <c r="E214" s="73"/>
      <c r="F214" s="96" t="s">
        <v>39</v>
      </c>
      <c r="G214" s="98" t="s">
        <v>115</v>
      </c>
      <c r="H214" s="73"/>
      <c r="I214" s="73"/>
      <c r="J214" s="63">
        <f t="shared" si="189"/>
        <v>0</v>
      </c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6"/>
      <c r="CH214" s="77"/>
      <c r="CI214" s="77"/>
      <c r="CJ214" s="77"/>
      <c r="CK214" s="77"/>
      <c r="CL214" s="8"/>
    </row>
    <row r="215" spans="1:96" ht="15" x14ac:dyDescent="0.25">
      <c r="A215" s="55">
        <f t="shared" si="185"/>
        <v>215</v>
      </c>
      <c r="B215" s="73"/>
      <c r="C215" s="73"/>
      <c r="D215" s="73"/>
      <c r="E215" s="73"/>
      <c r="F215" s="96" t="s">
        <v>51</v>
      </c>
      <c r="G215" s="98" t="s">
        <v>116</v>
      </c>
      <c r="H215" s="73"/>
      <c r="I215" s="73"/>
      <c r="J215" s="63">
        <f t="shared" si="189"/>
        <v>0</v>
      </c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6"/>
      <c r="CH215" s="77"/>
      <c r="CI215" s="77"/>
      <c r="CJ215" s="77"/>
      <c r="CK215" s="77"/>
      <c r="CL215" s="8"/>
    </row>
    <row r="216" spans="1:96" s="88" customFormat="1" ht="15" x14ac:dyDescent="0.25">
      <c r="A216" s="81">
        <f t="shared" si="185"/>
        <v>216</v>
      </c>
      <c r="B216" s="82"/>
      <c r="C216" s="82"/>
      <c r="D216" s="82"/>
      <c r="E216" s="82"/>
      <c r="F216" s="82"/>
      <c r="G216" s="82"/>
      <c r="H216" s="82"/>
      <c r="I216" s="83"/>
      <c r="J216" s="84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6"/>
      <c r="CH216" s="87"/>
      <c r="CI216" s="87"/>
      <c r="CJ216" s="87"/>
      <c r="CK216" s="87"/>
      <c r="CL216" s="61"/>
      <c r="CM216" s="9"/>
      <c r="CN216" s="9"/>
      <c r="CO216" s="9"/>
      <c r="CP216"/>
      <c r="CQ216"/>
      <c r="CR216"/>
    </row>
    <row r="217" spans="1:96" s="62" customFormat="1" ht="16.5" x14ac:dyDescent="0.3">
      <c r="A217" s="55">
        <f t="shared" si="185"/>
        <v>217</v>
      </c>
      <c r="B217" s="71"/>
      <c r="C217" s="71"/>
      <c r="D217" s="56" t="s">
        <v>117</v>
      </c>
      <c r="E217" s="68" t="s">
        <v>118</v>
      </c>
      <c r="F217" s="57"/>
      <c r="G217" s="56"/>
      <c r="H217" s="56"/>
      <c r="I217" s="56"/>
      <c r="J217" s="63">
        <f t="shared" si="189"/>
        <v>666791.15999999992</v>
      </c>
      <c r="K217" s="64">
        <f>SUM(K218,K226)</f>
        <v>0</v>
      </c>
      <c r="L217" s="64">
        <f t="shared" ref="L217:BW217" si="199">SUM(L218,L226)</f>
        <v>2782.95</v>
      </c>
      <c r="M217" s="64">
        <f t="shared" si="199"/>
        <v>61990.69</v>
      </c>
      <c r="N217" s="64">
        <f t="shared" si="199"/>
        <v>0</v>
      </c>
      <c r="O217" s="64">
        <f t="shared" si="199"/>
        <v>4242.04</v>
      </c>
      <c r="P217" s="64">
        <f t="shared" si="199"/>
        <v>20306.04</v>
      </c>
      <c r="Q217" s="64">
        <f t="shared" si="199"/>
        <v>127221.03</v>
      </c>
      <c r="R217" s="64">
        <f t="shared" si="199"/>
        <v>0</v>
      </c>
      <c r="S217" s="64">
        <f t="shared" si="199"/>
        <v>4384.4199999999992</v>
      </c>
      <c r="T217" s="64">
        <f t="shared" si="199"/>
        <v>21131.91</v>
      </c>
      <c r="U217" s="64">
        <f t="shared" si="199"/>
        <v>64137.640000000007</v>
      </c>
      <c r="V217" s="64">
        <f t="shared" si="199"/>
        <v>7.89</v>
      </c>
      <c r="W217" s="64">
        <f t="shared" si="199"/>
        <v>1.8</v>
      </c>
      <c r="X217" s="64">
        <f t="shared" si="199"/>
        <v>9520.5399999999991</v>
      </c>
      <c r="Y217" s="64">
        <f t="shared" si="199"/>
        <v>692.65</v>
      </c>
      <c r="Z217" s="64">
        <f t="shared" si="199"/>
        <v>25247.989999999998</v>
      </c>
      <c r="AA217" s="64">
        <f t="shared" si="199"/>
        <v>1259.1600000000001</v>
      </c>
      <c r="AB217" s="64">
        <f t="shared" si="199"/>
        <v>618.23</v>
      </c>
      <c r="AC217" s="64">
        <f t="shared" si="199"/>
        <v>27289.68</v>
      </c>
      <c r="AD217" s="64">
        <f t="shared" si="199"/>
        <v>120433.74</v>
      </c>
      <c r="AE217" s="64">
        <f t="shared" si="199"/>
        <v>12451.49</v>
      </c>
      <c r="AF217" s="64">
        <f t="shared" si="199"/>
        <v>7265.4699999999993</v>
      </c>
      <c r="AG217" s="64">
        <f t="shared" si="199"/>
        <v>2779.75</v>
      </c>
      <c r="AH217" s="64">
        <f t="shared" si="199"/>
        <v>7599.86</v>
      </c>
      <c r="AI217" s="64">
        <f t="shared" si="199"/>
        <v>53102.710000000006</v>
      </c>
      <c r="AJ217" s="64">
        <f t="shared" si="199"/>
        <v>513.62</v>
      </c>
      <c r="AK217" s="64">
        <f t="shared" si="199"/>
        <v>35081.15</v>
      </c>
      <c r="AL217" s="64">
        <f t="shared" si="199"/>
        <v>11720.33</v>
      </c>
      <c r="AM217" s="64">
        <f t="shared" si="199"/>
        <v>21131.119999999999</v>
      </c>
      <c r="AN217" s="64">
        <f t="shared" si="199"/>
        <v>0</v>
      </c>
      <c r="AO217" s="64">
        <f t="shared" si="199"/>
        <v>22641.01</v>
      </c>
      <c r="AP217" s="64">
        <f t="shared" si="199"/>
        <v>1236.25</v>
      </c>
      <c r="AQ217" s="64">
        <f t="shared" si="199"/>
        <v>0</v>
      </c>
      <c r="AR217" s="64">
        <f t="shared" si="199"/>
        <v>0</v>
      </c>
      <c r="AS217" s="64">
        <f t="shared" si="199"/>
        <v>0</v>
      </c>
      <c r="AT217" s="64">
        <f t="shared" si="199"/>
        <v>0</v>
      </c>
      <c r="AU217" s="64">
        <f t="shared" si="199"/>
        <v>0</v>
      </c>
      <c r="AV217" s="64">
        <f t="shared" si="199"/>
        <v>0</v>
      </c>
      <c r="AW217" s="64">
        <f t="shared" si="199"/>
        <v>0</v>
      </c>
      <c r="AX217" s="64">
        <f t="shared" si="199"/>
        <v>0</v>
      </c>
      <c r="AY217" s="64">
        <f t="shared" si="199"/>
        <v>0</v>
      </c>
      <c r="AZ217" s="64">
        <f t="shared" si="199"/>
        <v>0</v>
      </c>
      <c r="BA217" s="64">
        <f t="shared" si="199"/>
        <v>0</v>
      </c>
      <c r="BB217" s="64">
        <f t="shared" si="199"/>
        <v>0</v>
      </c>
      <c r="BC217" s="64">
        <f t="shared" si="199"/>
        <v>0</v>
      </c>
      <c r="BD217" s="64">
        <f t="shared" si="199"/>
        <v>0</v>
      </c>
      <c r="BE217" s="64">
        <f t="shared" si="199"/>
        <v>0</v>
      </c>
      <c r="BF217" s="64">
        <f t="shared" si="199"/>
        <v>0</v>
      </c>
      <c r="BG217" s="64">
        <f t="shared" si="199"/>
        <v>0</v>
      </c>
      <c r="BH217" s="64">
        <f t="shared" si="199"/>
        <v>0</v>
      </c>
      <c r="BI217" s="64">
        <f t="shared" si="199"/>
        <v>0</v>
      </c>
      <c r="BJ217" s="64">
        <f t="shared" si="199"/>
        <v>0</v>
      </c>
      <c r="BK217" s="64">
        <f t="shared" si="199"/>
        <v>0</v>
      </c>
      <c r="BL217" s="64">
        <f t="shared" si="199"/>
        <v>0</v>
      </c>
      <c r="BM217" s="64">
        <f t="shared" si="199"/>
        <v>0</v>
      </c>
      <c r="BN217" s="64">
        <f t="shared" si="199"/>
        <v>0</v>
      </c>
      <c r="BO217" s="64">
        <f t="shared" si="199"/>
        <v>0</v>
      </c>
      <c r="BP217" s="64">
        <f t="shared" si="199"/>
        <v>0</v>
      </c>
      <c r="BQ217" s="64">
        <f t="shared" si="199"/>
        <v>0</v>
      </c>
      <c r="BR217" s="64">
        <f t="shared" si="199"/>
        <v>0</v>
      </c>
      <c r="BS217" s="64">
        <f t="shared" si="199"/>
        <v>0</v>
      </c>
      <c r="BT217" s="64">
        <f t="shared" si="199"/>
        <v>0</v>
      </c>
      <c r="BU217" s="64">
        <f t="shared" si="199"/>
        <v>0</v>
      </c>
      <c r="BV217" s="64">
        <f t="shared" si="199"/>
        <v>0</v>
      </c>
      <c r="BW217" s="64">
        <f t="shared" si="199"/>
        <v>0</v>
      </c>
      <c r="BX217" s="64">
        <f t="shared" ref="BX217:CV217" si="200">SUM(BX218,BX226)</f>
        <v>0</v>
      </c>
      <c r="BY217" s="64">
        <f t="shared" si="200"/>
        <v>0</v>
      </c>
      <c r="BZ217" s="64">
        <f t="shared" si="200"/>
        <v>0</v>
      </c>
      <c r="CA217" s="64">
        <f t="shared" si="200"/>
        <v>0</v>
      </c>
      <c r="CB217" s="64">
        <f t="shared" si="200"/>
        <v>0</v>
      </c>
      <c r="CC217" s="64">
        <f t="shared" si="200"/>
        <v>0</v>
      </c>
      <c r="CD217" s="64">
        <f t="shared" si="200"/>
        <v>0</v>
      </c>
      <c r="CE217" s="64">
        <f t="shared" si="200"/>
        <v>0</v>
      </c>
      <c r="CF217" s="64">
        <f t="shared" si="200"/>
        <v>0</v>
      </c>
      <c r="CG217" s="65">
        <f>SUM(CG218,CG226)</f>
        <v>0</v>
      </c>
      <c r="CH217" s="64">
        <f t="shared" ref="CH217:CK217" si="201">SUM(CH218,CH226)</f>
        <v>0</v>
      </c>
      <c r="CI217" s="64">
        <f t="shared" si="201"/>
        <v>0</v>
      </c>
      <c r="CJ217" s="64">
        <f t="shared" si="201"/>
        <v>0</v>
      </c>
      <c r="CK217" s="64">
        <f t="shared" si="201"/>
        <v>0</v>
      </c>
      <c r="CL217" s="61"/>
      <c r="CM217" s="9"/>
      <c r="CN217" s="9"/>
      <c r="CO217" s="9"/>
      <c r="CP217"/>
      <c r="CQ217"/>
      <c r="CR217"/>
    </row>
    <row r="218" spans="1:96" s="62" customFormat="1" ht="15" x14ac:dyDescent="0.25">
      <c r="A218" s="55">
        <f t="shared" si="185"/>
        <v>218</v>
      </c>
      <c r="B218" s="71"/>
      <c r="C218" s="71"/>
      <c r="D218" s="71"/>
      <c r="E218" s="71" t="s">
        <v>19</v>
      </c>
      <c r="F218" s="91" t="s">
        <v>18</v>
      </c>
      <c r="G218" s="71"/>
      <c r="H218" s="71"/>
      <c r="I218" s="71"/>
      <c r="J218" s="63">
        <f t="shared" si="189"/>
        <v>36765.520000000011</v>
      </c>
      <c r="K218" s="64">
        <f>SUM(K219:K220)</f>
        <v>0</v>
      </c>
      <c r="L218" s="64">
        <f t="shared" ref="L218:BW218" si="202">SUM(L219:L220)</f>
        <v>148.56</v>
      </c>
      <c r="M218" s="64">
        <f t="shared" si="202"/>
        <v>4645.25</v>
      </c>
      <c r="N218" s="64">
        <f t="shared" si="202"/>
        <v>0</v>
      </c>
      <c r="O218" s="64">
        <f t="shared" si="202"/>
        <v>555.81000000000006</v>
      </c>
      <c r="P218" s="64">
        <f t="shared" si="202"/>
        <v>951.82</v>
      </c>
      <c r="Q218" s="64">
        <f t="shared" si="202"/>
        <v>10103.199999999999</v>
      </c>
      <c r="R218" s="64">
        <f t="shared" si="202"/>
        <v>0</v>
      </c>
      <c r="S218" s="64">
        <f t="shared" si="202"/>
        <v>253.98</v>
      </c>
      <c r="T218" s="64">
        <f t="shared" si="202"/>
        <v>7344.79</v>
      </c>
      <c r="U218" s="64">
        <f t="shared" si="202"/>
        <v>12415.480000000001</v>
      </c>
      <c r="V218" s="64">
        <f t="shared" si="202"/>
        <v>7.89</v>
      </c>
      <c r="W218" s="64">
        <f t="shared" si="202"/>
        <v>1.8</v>
      </c>
      <c r="X218" s="64">
        <f t="shared" si="202"/>
        <v>7148.65</v>
      </c>
      <c r="Y218" s="64">
        <f t="shared" si="202"/>
        <v>0</v>
      </c>
      <c r="Z218" s="64">
        <f t="shared" si="202"/>
        <v>63.69</v>
      </c>
      <c r="AA218" s="64">
        <f t="shared" si="202"/>
        <v>0</v>
      </c>
      <c r="AB218" s="64">
        <f t="shared" si="202"/>
        <v>0</v>
      </c>
      <c r="AC218" s="64">
        <f t="shared" si="202"/>
        <v>0</v>
      </c>
      <c r="AD218" s="64">
        <f t="shared" si="202"/>
        <v>0</v>
      </c>
      <c r="AE218" s="64">
        <f t="shared" si="202"/>
        <v>1153.6000000000001</v>
      </c>
      <c r="AF218" s="64">
        <f t="shared" si="202"/>
        <v>725.4</v>
      </c>
      <c r="AG218" s="64">
        <f t="shared" si="202"/>
        <v>486.14</v>
      </c>
      <c r="AH218" s="64">
        <f t="shared" si="202"/>
        <v>952.07999999999993</v>
      </c>
      <c r="AI218" s="64">
        <f t="shared" si="202"/>
        <v>-10470.52</v>
      </c>
      <c r="AJ218" s="64">
        <f t="shared" si="202"/>
        <v>0</v>
      </c>
      <c r="AK218" s="64">
        <f t="shared" si="202"/>
        <v>0</v>
      </c>
      <c r="AL218" s="64">
        <f t="shared" si="202"/>
        <v>0</v>
      </c>
      <c r="AM218" s="64">
        <f t="shared" si="202"/>
        <v>0</v>
      </c>
      <c r="AN218" s="64">
        <f t="shared" si="202"/>
        <v>0</v>
      </c>
      <c r="AO218" s="64">
        <f t="shared" si="202"/>
        <v>0</v>
      </c>
      <c r="AP218" s="64">
        <f t="shared" si="202"/>
        <v>277.89999999999998</v>
      </c>
      <c r="AQ218" s="64">
        <f t="shared" si="202"/>
        <v>0</v>
      </c>
      <c r="AR218" s="64">
        <f t="shared" si="202"/>
        <v>0</v>
      </c>
      <c r="AS218" s="64">
        <f t="shared" si="202"/>
        <v>0</v>
      </c>
      <c r="AT218" s="64">
        <f t="shared" si="202"/>
        <v>0</v>
      </c>
      <c r="AU218" s="64">
        <f t="shared" si="202"/>
        <v>0</v>
      </c>
      <c r="AV218" s="64">
        <f t="shared" si="202"/>
        <v>0</v>
      </c>
      <c r="AW218" s="64">
        <f t="shared" si="202"/>
        <v>0</v>
      </c>
      <c r="AX218" s="64">
        <f t="shared" si="202"/>
        <v>0</v>
      </c>
      <c r="AY218" s="64">
        <f t="shared" si="202"/>
        <v>0</v>
      </c>
      <c r="AZ218" s="64">
        <f t="shared" si="202"/>
        <v>0</v>
      </c>
      <c r="BA218" s="64">
        <f t="shared" si="202"/>
        <v>0</v>
      </c>
      <c r="BB218" s="64">
        <f t="shared" si="202"/>
        <v>0</v>
      </c>
      <c r="BC218" s="64">
        <f t="shared" si="202"/>
        <v>0</v>
      </c>
      <c r="BD218" s="64">
        <f t="shared" si="202"/>
        <v>0</v>
      </c>
      <c r="BE218" s="64">
        <f t="shared" si="202"/>
        <v>0</v>
      </c>
      <c r="BF218" s="64">
        <f t="shared" si="202"/>
        <v>0</v>
      </c>
      <c r="BG218" s="64">
        <f t="shared" si="202"/>
        <v>0</v>
      </c>
      <c r="BH218" s="64">
        <f t="shared" si="202"/>
        <v>0</v>
      </c>
      <c r="BI218" s="64">
        <f t="shared" si="202"/>
        <v>0</v>
      </c>
      <c r="BJ218" s="64">
        <f t="shared" si="202"/>
        <v>0</v>
      </c>
      <c r="BK218" s="64">
        <f t="shared" si="202"/>
        <v>0</v>
      </c>
      <c r="BL218" s="64">
        <f t="shared" si="202"/>
        <v>0</v>
      </c>
      <c r="BM218" s="64">
        <f t="shared" si="202"/>
        <v>0</v>
      </c>
      <c r="BN218" s="64">
        <f t="shared" si="202"/>
        <v>0</v>
      </c>
      <c r="BO218" s="64">
        <f t="shared" si="202"/>
        <v>0</v>
      </c>
      <c r="BP218" s="64">
        <f t="shared" si="202"/>
        <v>0</v>
      </c>
      <c r="BQ218" s="64">
        <f t="shared" si="202"/>
        <v>0</v>
      </c>
      <c r="BR218" s="64">
        <f t="shared" si="202"/>
        <v>0</v>
      </c>
      <c r="BS218" s="64">
        <f t="shared" si="202"/>
        <v>0</v>
      </c>
      <c r="BT218" s="64">
        <f t="shared" si="202"/>
        <v>0</v>
      </c>
      <c r="BU218" s="64">
        <f t="shared" si="202"/>
        <v>0</v>
      </c>
      <c r="BV218" s="64">
        <f t="shared" si="202"/>
        <v>0</v>
      </c>
      <c r="BW218" s="64">
        <f t="shared" si="202"/>
        <v>0</v>
      </c>
      <c r="BX218" s="64">
        <f t="shared" ref="BX218:CV218" si="203">SUM(BX219:BX220)</f>
        <v>0</v>
      </c>
      <c r="BY218" s="64">
        <f t="shared" si="203"/>
        <v>0</v>
      </c>
      <c r="BZ218" s="64">
        <f t="shared" si="203"/>
        <v>0</v>
      </c>
      <c r="CA218" s="64">
        <f t="shared" si="203"/>
        <v>0</v>
      </c>
      <c r="CB218" s="64">
        <f t="shared" si="203"/>
        <v>0</v>
      </c>
      <c r="CC218" s="64">
        <f t="shared" si="203"/>
        <v>0</v>
      </c>
      <c r="CD218" s="64">
        <f t="shared" si="203"/>
        <v>0</v>
      </c>
      <c r="CE218" s="64">
        <f t="shared" si="203"/>
        <v>0</v>
      </c>
      <c r="CF218" s="64">
        <f t="shared" si="203"/>
        <v>0</v>
      </c>
      <c r="CG218" s="65">
        <f>SUM(CG219:CG220)</f>
        <v>0</v>
      </c>
      <c r="CH218" s="64">
        <f t="shared" ref="CH218:CK218" si="204">SUM(CH219:CH220)</f>
        <v>0</v>
      </c>
      <c r="CI218" s="64">
        <f t="shared" si="204"/>
        <v>0</v>
      </c>
      <c r="CJ218" s="64">
        <f t="shared" si="204"/>
        <v>0</v>
      </c>
      <c r="CK218" s="64">
        <f t="shared" si="204"/>
        <v>0</v>
      </c>
      <c r="CL218" s="61"/>
      <c r="CM218" s="9"/>
      <c r="CN218" s="9"/>
      <c r="CO218" s="9"/>
      <c r="CP218"/>
      <c r="CQ218"/>
      <c r="CR218"/>
    </row>
    <row r="219" spans="1:96" s="62" customFormat="1" ht="15" x14ac:dyDescent="0.25">
      <c r="A219" s="55">
        <f t="shared" si="185"/>
        <v>219</v>
      </c>
      <c r="B219" s="71"/>
      <c r="C219" s="71"/>
      <c r="D219" s="71"/>
      <c r="E219" s="71"/>
      <c r="F219" s="94" t="s">
        <v>39</v>
      </c>
      <c r="G219" s="108" t="s">
        <v>119</v>
      </c>
      <c r="H219" s="71"/>
      <c r="I219" s="71"/>
      <c r="J219" s="63">
        <f t="shared" si="189"/>
        <v>0</v>
      </c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  <c r="CG219" s="100"/>
      <c r="CH219" s="77"/>
      <c r="CI219" s="77"/>
      <c r="CJ219" s="77"/>
      <c r="CK219" s="77"/>
      <c r="CL219" s="61"/>
      <c r="CM219" s="9"/>
      <c r="CN219" s="9"/>
      <c r="CO219" s="9"/>
      <c r="CP219"/>
      <c r="CQ219"/>
      <c r="CR219"/>
    </row>
    <row r="220" spans="1:96" ht="15" x14ac:dyDescent="0.25">
      <c r="A220" s="55">
        <f t="shared" si="185"/>
        <v>220</v>
      </c>
      <c r="B220" s="71"/>
      <c r="C220" s="71"/>
      <c r="D220" s="71"/>
      <c r="E220" s="71"/>
      <c r="F220" s="94" t="s">
        <v>51</v>
      </c>
      <c r="G220" s="95" t="s">
        <v>120</v>
      </c>
      <c r="H220" s="71"/>
      <c r="I220" s="71"/>
      <c r="J220" s="63">
        <f t="shared" si="189"/>
        <v>36765.520000000011</v>
      </c>
      <c r="K220" s="92">
        <f>SUM(K221:K225)</f>
        <v>0</v>
      </c>
      <c r="L220" s="92">
        <f t="shared" ref="L220:BW220" si="205">SUM(L221:L225)</f>
        <v>148.56</v>
      </c>
      <c r="M220" s="92">
        <f t="shared" si="205"/>
        <v>4645.25</v>
      </c>
      <c r="N220" s="92">
        <f t="shared" si="205"/>
        <v>0</v>
      </c>
      <c r="O220" s="92">
        <f t="shared" si="205"/>
        <v>555.81000000000006</v>
      </c>
      <c r="P220" s="92">
        <f t="shared" si="205"/>
        <v>951.82</v>
      </c>
      <c r="Q220" s="92">
        <f t="shared" si="205"/>
        <v>10103.199999999999</v>
      </c>
      <c r="R220" s="92">
        <f t="shared" si="205"/>
        <v>0</v>
      </c>
      <c r="S220" s="92">
        <f t="shared" si="205"/>
        <v>253.98</v>
      </c>
      <c r="T220" s="92">
        <f t="shared" si="205"/>
        <v>7344.79</v>
      </c>
      <c r="U220" s="92">
        <f t="shared" si="205"/>
        <v>12415.480000000001</v>
      </c>
      <c r="V220" s="92">
        <f t="shared" si="205"/>
        <v>7.89</v>
      </c>
      <c r="W220" s="92">
        <f t="shared" si="205"/>
        <v>1.8</v>
      </c>
      <c r="X220" s="92">
        <f t="shared" si="205"/>
        <v>7148.65</v>
      </c>
      <c r="Y220" s="92">
        <f t="shared" si="205"/>
        <v>0</v>
      </c>
      <c r="Z220" s="92">
        <f t="shared" si="205"/>
        <v>63.69</v>
      </c>
      <c r="AA220" s="92">
        <f t="shared" si="205"/>
        <v>0</v>
      </c>
      <c r="AB220" s="92">
        <f t="shared" si="205"/>
        <v>0</v>
      </c>
      <c r="AC220" s="92">
        <f t="shared" si="205"/>
        <v>0</v>
      </c>
      <c r="AD220" s="92">
        <f t="shared" si="205"/>
        <v>0</v>
      </c>
      <c r="AE220" s="92">
        <f t="shared" si="205"/>
        <v>1153.6000000000001</v>
      </c>
      <c r="AF220" s="92">
        <f t="shared" si="205"/>
        <v>725.4</v>
      </c>
      <c r="AG220" s="92">
        <f t="shared" si="205"/>
        <v>486.14</v>
      </c>
      <c r="AH220" s="92">
        <f t="shared" si="205"/>
        <v>952.07999999999993</v>
      </c>
      <c r="AI220" s="92">
        <f t="shared" si="205"/>
        <v>-10470.52</v>
      </c>
      <c r="AJ220" s="92">
        <f t="shared" si="205"/>
        <v>0</v>
      </c>
      <c r="AK220" s="92">
        <f t="shared" si="205"/>
        <v>0</v>
      </c>
      <c r="AL220" s="92">
        <f t="shared" si="205"/>
        <v>0</v>
      </c>
      <c r="AM220" s="92">
        <f t="shared" si="205"/>
        <v>0</v>
      </c>
      <c r="AN220" s="92">
        <f t="shared" si="205"/>
        <v>0</v>
      </c>
      <c r="AO220" s="92">
        <f t="shared" si="205"/>
        <v>0</v>
      </c>
      <c r="AP220" s="92">
        <f t="shared" si="205"/>
        <v>277.89999999999998</v>
      </c>
      <c r="AQ220" s="92">
        <f t="shared" si="205"/>
        <v>0</v>
      </c>
      <c r="AR220" s="92">
        <f t="shared" si="205"/>
        <v>0</v>
      </c>
      <c r="AS220" s="92">
        <f t="shared" si="205"/>
        <v>0</v>
      </c>
      <c r="AT220" s="92">
        <f t="shared" si="205"/>
        <v>0</v>
      </c>
      <c r="AU220" s="92">
        <f t="shared" si="205"/>
        <v>0</v>
      </c>
      <c r="AV220" s="92">
        <f t="shared" si="205"/>
        <v>0</v>
      </c>
      <c r="AW220" s="92">
        <f t="shared" si="205"/>
        <v>0</v>
      </c>
      <c r="AX220" s="92">
        <f t="shared" si="205"/>
        <v>0</v>
      </c>
      <c r="AY220" s="92">
        <f t="shared" si="205"/>
        <v>0</v>
      </c>
      <c r="AZ220" s="92">
        <f t="shared" si="205"/>
        <v>0</v>
      </c>
      <c r="BA220" s="92">
        <f t="shared" si="205"/>
        <v>0</v>
      </c>
      <c r="BB220" s="92">
        <f t="shared" si="205"/>
        <v>0</v>
      </c>
      <c r="BC220" s="92">
        <f t="shared" si="205"/>
        <v>0</v>
      </c>
      <c r="BD220" s="92">
        <f t="shared" si="205"/>
        <v>0</v>
      </c>
      <c r="BE220" s="92">
        <f t="shared" si="205"/>
        <v>0</v>
      </c>
      <c r="BF220" s="92">
        <f t="shared" si="205"/>
        <v>0</v>
      </c>
      <c r="BG220" s="92">
        <f t="shared" si="205"/>
        <v>0</v>
      </c>
      <c r="BH220" s="92">
        <f t="shared" si="205"/>
        <v>0</v>
      </c>
      <c r="BI220" s="92">
        <f t="shared" si="205"/>
        <v>0</v>
      </c>
      <c r="BJ220" s="92">
        <f t="shared" si="205"/>
        <v>0</v>
      </c>
      <c r="BK220" s="92">
        <f t="shared" si="205"/>
        <v>0</v>
      </c>
      <c r="BL220" s="92">
        <f t="shared" si="205"/>
        <v>0</v>
      </c>
      <c r="BM220" s="92">
        <f t="shared" si="205"/>
        <v>0</v>
      </c>
      <c r="BN220" s="92">
        <f t="shared" si="205"/>
        <v>0</v>
      </c>
      <c r="BO220" s="92">
        <f t="shared" si="205"/>
        <v>0</v>
      </c>
      <c r="BP220" s="92">
        <f t="shared" si="205"/>
        <v>0</v>
      </c>
      <c r="BQ220" s="92">
        <f t="shared" si="205"/>
        <v>0</v>
      </c>
      <c r="BR220" s="92">
        <f t="shared" si="205"/>
        <v>0</v>
      </c>
      <c r="BS220" s="92">
        <f t="shared" si="205"/>
        <v>0</v>
      </c>
      <c r="BT220" s="92">
        <f t="shared" si="205"/>
        <v>0</v>
      </c>
      <c r="BU220" s="92">
        <f t="shared" si="205"/>
        <v>0</v>
      </c>
      <c r="BV220" s="92">
        <f t="shared" si="205"/>
        <v>0</v>
      </c>
      <c r="BW220" s="92">
        <f t="shared" si="205"/>
        <v>0</v>
      </c>
      <c r="BX220" s="92">
        <f t="shared" ref="BX220:CV220" si="206">SUM(BX221:BX225)</f>
        <v>0</v>
      </c>
      <c r="BY220" s="92">
        <f t="shared" si="206"/>
        <v>0</v>
      </c>
      <c r="BZ220" s="92">
        <f t="shared" si="206"/>
        <v>0</v>
      </c>
      <c r="CA220" s="92">
        <f t="shared" si="206"/>
        <v>0</v>
      </c>
      <c r="CB220" s="92">
        <f t="shared" si="206"/>
        <v>0</v>
      </c>
      <c r="CC220" s="92">
        <f t="shared" si="206"/>
        <v>0</v>
      </c>
      <c r="CD220" s="92">
        <f t="shared" si="206"/>
        <v>0</v>
      </c>
      <c r="CE220" s="92">
        <f t="shared" si="206"/>
        <v>0</v>
      </c>
      <c r="CF220" s="92">
        <f t="shared" si="206"/>
        <v>0</v>
      </c>
      <c r="CG220" s="93">
        <f>SUM(CG221:CG225)</f>
        <v>0</v>
      </c>
      <c r="CH220" s="80">
        <f t="shared" ref="CH220:CK220" si="207">SUM(CH221:CH225)</f>
        <v>0</v>
      </c>
      <c r="CI220" s="80">
        <f t="shared" si="207"/>
        <v>0</v>
      </c>
      <c r="CJ220" s="80">
        <f t="shared" si="207"/>
        <v>0</v>
      </c>
      <c r="CK220" s="80">
        <f t="shared" si="207"/>
        <v>0</v>
      </c>
      <c r="CL220" s="8"/>
    </row>
    <row r="221" spans="1:96" ht="15" x14ac:dyDescent="0.25">
      <c r="A221" s="55">
        <f t="shared" si="185"/>
        <v>221</v>
      </c>
      <c r="B221" s="73"/>
      <c r="C221" s="73"/>
      <c r="D221" s="73"/>
      <c r="E221" s="71"/>
      <c r="F221" s="94"/>
      <c r="G221" s="73" t="s">
        <v>41</v>
      </c>
      <c r="H221" s="73" t="s">
        <v>121</v>
      </c>
      <c r="I221" s="73"/>
      <c r="J221" s="63">
        <f t="shared" si="189"/>
        <v>0</v>
      </c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6"/>
      <c r="CH221" s="77"/>
      <c r="CI221" s="77"/>
      <c r="CJ221" s="77"/>
      <c r="CK221" s="77"/>
      <c r="CL221" s="8"/>
    </row>
    <row r="222" spans="1:96" ht="15" x14ac:dyDescent="0.25">
      <c r="A222" s="55">
        <f t="shared" si="185"/>
        <v>222</v>
      </c>
      <c r="B222" s="73"/>
      <c r="C222" s="73"/>
      <c r="D222" s="73"/>
      <c r="E222" s="71"/>
      <c r="F222" s="94"/>
      <c r="G222" s="73" t="s">
        <v>54</v>
      </c>
      <c r="H222" s="73" t="s">
        <v>122</v>
      </c>
      <c r="I222" s="73"/>
      <c r="J222" s="63">
        <f t="shared" si="189"/>
        <v>36571.640000000007</v>
      </c>
      <c r="K222" s="74"/>
      <c r="L222" s="74">
        <v>148.56</v>
      </c>
      <c r="M222" s="74">
        <v>4683.38</v>
      </c>
      <c r="N222" s="74"/>
      <c r="O222" s="74">
        <v>560.44000000000005</v>
      </c>
      <c r="P222" s="74">
        <v>966.82</v>
      </c>
      <c r="Q222" s="74">
        <v>10236.81</v>
      </c>
      <c r="R222" s="74"/>
      <c r="S222" s="74">
        <v>253.98</v>
      </c>
      <c r="T222" s="74">
        <v>7208.83</v>
      </c>
      <c r="U222" s="74">
        <v>12139.28</v>
      </c>
      <c r="V222" s="74">
        <v>7.89</v>
      </c>
      <c r="W222" s="74">
        <v>1.8</v>
      </c>
      <c r="X222" s="74">
        <v>7148.65</v>
      </c>
      <c r="Y222" s="74"/>
      <c r="Z222" s="74">
        <v>63.69</v>
      </c>
      <c r="AA222" s="74"/>
      <c r="AB222" s="74"/>
      <c r="AC222" s="74"/>
      <c r="AD222" s="74"/>
      <c r="AE222" s="74">
        <v>1162.94</v>
      </c>
      <c r="AF222" s="74">
        <v>729.85</v>
      </c>
      <c r="AG222" s="74">
        <v>489.28</v>
      </c>
      <c r="AH222" s="74">
        <v>962.06</v>
      </c>
      <c r="AI222" s="74">
        <v>-10470.52</v>
      </c>
      <c r="AJ222" s="74"/>
      <c r="AK222" s="74"/>
      <c r="AL222" s="74"/>
      <c r="AM222" s="74"/>
      <c r="AN222" s="74"/>
      <c r="AO222" s="74"/>
      <c r="AP222" s="74">
        <v>277.89999999999998</v>
      </c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6"/>
      <c r="CH222" s="77"/>
      <c r="CI222" s="77"/>
      <c r="CJ222" s="77"/>
      <c r="CK222" s="77"/>
      <c r="CL222" s="8"/>
    </row>
    <row r="223" spans="1:96" ht="15" x14ac:dyDescent="0.25">
      <c r="A223" s="55">
        <f t="shared" si="185"/>
        <v>223</v>
      </c>
      <c r="B223" s="73"/>
      <c r="C223" s="73"/>
      <c r="D223" s="73"/>
      <c r="E223" s="71"/>
      <c r="F223" s="94"/>
      <c r="G223" s="73" t="s">
        <v>43</v>
      </c>
      <c r="H223" s="73" t="s">
        <v>123</v>
      </c>
      <c r="I223" s="73"/>
      <c r="J223" s="63">
        <f t="shared" si="189"/>
        <v>193.88000000000002</v>
      </c>
      <c r="K223" s="74"/>
      <c r="L223" s="74"/>
      <c r="M223" s="74">
        <v>-38.130000000000003</v>
      </c>
      <c r="N223" s="74"/>
      <c r="O223" s="74">
        <v>-4.63</v>
      </c>
      <c r="P223" s="74">
        <v>-15</v>
      </c>
      <c r="Q223" s="74">
        <v>-133.61000000000001</v>
      </c>
      <c r="R223" s="74"/>
      <c r="S223" s="74"/>
      <c r="T223" s="74">
        <v>135.96</v>
      </c>
      <c r="U223" s="74">
        <v>276.2</v>
      </c>
      <c r="V223" s="74"/>
      <c r="W223" s="74"/>
      <c r="X223" s="74"/>
      <c r="Y223" s="74"/>
      <c r="Z223" s="74"/>
      <c r="AA223" s="74"/>
      <c r="AB223" s="74"/>
      <c r="AC223" s="74"/>
      <c r="AD223" s="74"/>
      <c r="AE223" s="74">
        <v>-9.34</v>
      </c>
      <c r="AF223" s="74">
        <v>-4.45</v>
      </c>
      <c r="AG223" s="74">
        <v>-3.14</v>
      </c>
      <c r="AH223" s="74">
        <v>-9.98</v>
      </c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6"/>
      <c r="CH223" s="77"/>
      <c r="CI223" s="77"/>
      <c r="CJ223" s="77"/>
      <c r="CK223" s="77"/>
      <c r="CL223" s="8"/>
    </row>
    <row r="224" spans="1:96" ht="15" x14ac:dyDescent="0.25">
      <c r="A224" s="55">
        <f t="shared" si="185"/>
        <v>224</v>
      </c>
      <c r="B224" s="73"/>
      <c r="C224" s="73"/>
      <c r="D224" s="73"/>
      <c r="E224" s="71"/>
      <c r="F224" s="94"/>
      <c r="G224" s="73" t="s">
        <v>45</v>
      </c>
      <c r="H224" s="73" t="s">
        <v>124</v>
      </c>
      <c r="I224" s="73"/>
      <c r="J224" s="63">
        <f t="shared" si="189"/>
        <v>0</v>
      </c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6"/>
      <c r="CH224" s="77"/>
      <c r="CI224" s="77"/>
      <c r="CJ224" s="77"/>
      <c r="CK224" s="77"/>
      <c r="CL224" s="8"/>
    </row>
    <row r="225" spans="1:96" s="62" customFormat="1" ht="15" x14ac:dyDescent="0.25">
      <c r="A225" s="55">
        <f t="shared" si="185"/>
        <v>225</v>
      </c>
      <c r="B225" s="73"/>
      <c r="C225" s="73"/>
      <c r="D225" s="73"/>
      <c r="E225" s="71"/>
      <c r="F225" s="94"/>
      <c r="G225" s="73" t="s">
        <v>47</v>
      </c>
      <c r="H225" s="73" t="s">
        <v>6</v>
      </c>
      <c r="I225" s="73"/>
      <c r="J225" s="63">
        <f t="shared" si="189"/>
        <v>0</v>
      </c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6"/>
      <c r="CH225" s="77"/>
      <c r="CI225" s="77"/>
      <c r="CJ225" s="77"/>
      <c r="CK225" s="77"/>
      <c r="CL225" s="61"/>
      <c r="CM225" s="9"/>
      <c r="CN225" s="9"/>
      <c r="CO225" s="9"/>
      <c r="CP225"/>
      <c r="CQ225"/>
      <c r="CR225"/>
    </row>
    <row r="226" spans="1:96" s="62" customFormat="1" ht="15" x14ac:dyDescent="0.25">
      <c r="A226" s="55">
        <f t="shared" si="185"/>
        <v>226</v>
      </c>
      <c r="B226" s="71"/>
      <c r="C226" s="71"/>
      <c r="D226" s="71"/>
      <c r="E226" s="71" t="s">
        <v>21</v>
      </c>
      <c r="F226" s="102" t="s">
        <v>34</v>
      </c>
      <c r="G226" s="71"/>
      <c r="H226" s="71"/>
      <c r="I226" s="71"/>
      <c r="J226" s="63">
        <f t="shared" si="189"/>
        <v>630025.6399999999</v>
      </c>
      <c r="K226" s="92">
        <f>SUM(K227:K228)</f>
        <v>0</v>
      </c>
      <c r="L226" s="92">
        <f t="shared" ref="L226:BW226" si="208">SUM(L227:L228)</f>
        <v>2634.39</v>
      </c>
      <c r="M226" s="92">
        <f t="shared" si="208"/>
        <v>57345.440000000002</v>
      </c>
      <c r="N226" s="92">
        <f t="shared" si="208"/>
        <v>0</v>
      </c>
      <c r="O226" s="92">
        <f t="shared" si="208"/>
        <v>3686.23</v>
      </c>
      <c r="P226" s="92">
        <f t="shared" si="208"/>
        <v>19354.22</v>
      </c>
      <c r="Q226" s="92">
        <f t="shared" si="208"/>
        <v>117117.83</v>
      </c>
      <c r="R226" s="92">
        <f t="shared" si="208"/>
        <v>0</v>
      </c>
      <c r="S226" s="92">
        <f t="shared" si="208"/>
        <v>4130.4399999999996</v>
      </c>
      <c r="T226" s="92">
        <f t="shared" si="208"/>
        <v>13787.12</v>
      </c>
      <c r="U226" s="92">
        <f t="shared" si="208"/>
        <v>51722.16</v>
      </c>
      <c r="V226" s="92">
        <f t="shared" si="208"/>
        <v>0</v>
      </c>
      <c r="W226" s="92">
        <f t="shared" si="208"/>
        <v>0</v>
      </c>
      <c r="X226" s="92">
        <f t="shared" si="208"/>
        <v>2371.89</v>
      </c>
      <c r="Y226" s="92">
        <f t="shared" si="208"/>
        <v>692.65</v>
      </c>
      <c r="Z226" s="92">
        <f t="shared" si="208"/>
        <v>25184.3</v>
      </c>
      <c r="AA226" s="92">
        <f t="shared" si="208"/>
        <v>1259.1600000000001</v>
      </c>
      <c r="AB226" s="92">
        <f t="shared" si="208"/>
        <v>618.23</v>
      </c>
      <c r="AC226" s="92">
        <f t="shared" si="208"/>
        <v>27289.68</v>
      </c>
      <c r="AD226" s="92">
        <f t="shared" si="208"/>
        <v>120433.74</v>
      </c>
      <c r="AE226" s="92">
        <f t="shared" si="208"/>
        <v>11297.89</v>
      </c>
      <c r="AF226" s="92">
        <f t="shared" si="208"/>
        <v>6540.07</v>
      </c>
      <c r="AG226" s="92">
        <f t="shared" si="208"/>
        <v>2293.61</v>
      </c>
      <c r="AH226" s="92">
        <f t="shared" si="208"/>
        <v>6647.78</v>
      </c>
      <c r="AI226" s="92">
        <f t="shared" si="208"/>
        <v>63573.23</v>
      </c>
      <c r="AJ226" s="92">
        <f t="shared" si="208"/>
        <v>513.62</v>
      </c>
      <c r="AK226" s="92">
        <f t="shared" si="208"/>
        <v>35081.15</v>
      </c>
      <c r="AL226" s="92">
        <f t="shared" si="208"/>
        <v>11720.33</v>
      </c>
      <c r="AM226" s="92">
        <f t="shared" si="208"/>
        <v>21131.119999999999</v>
      </c>
      <c r="AN226" s="92">
        <f t="shared" si="208"/>
        <v>0</v>
      </c>
      <c r="AO226" s="92">
        <f t="shared" si="208"/>
        <v>22641.01</v>
      </c>
      <c r="AP226" s="92">
        <f t="shared" si="208"/>
        <v>958.35</v>
      </c>
      <c r="AQ226" s="92">
        <f t="shared" si="208"/>
        <v>0</v>
      </c>
      <c r="AR226" s="92">
        <f t="shared" si="208"/>
        <v>0</v>
      </c>
      <c r="AS226" s="92">
        <f t="shared" si="208"/>
        <v>0</v>
      </c>
      <c r="AT226" s="92">
        <f t="shared" si="208"/>
        <v>0</v>
      </c>
      <c r="AU226" s="92">
        <f t="shared" si="208"/>
        <v>0</v>
      </c>
      <c r="AV226" s="92">
        <f t="shared" si="208"/>
        <v>0</v>
      </c>
      <c r="AW226" s="92">
        <f t="shared" si="208"/>
        <v>0</v>
      </c>
      <c r="AX226" s="92">
        <f t="shared" si="208"/>
        <v>0</v>
      </c>
      <c r="AY226" s="92">
        <f t="shared" si="208"/>
        <v>0</v>
      </c>
      <c r="AZ226" s="92">
        <f t="shared" si="208"/>
        <v>0</v>
      </c>
      <c r="BA226" s="92">
        <f t="shared" si="208"/>
        <v>0</v>
      </c>
      <c r="BB226" s="92">
        <f t="shared" si="208"/>
        <v>0</v>
      </c>
      <c r="BC226" s="92">
        <f t="shared" si="208"/>
        <v>0</v>
      </c>
      <c r="BD226" s="92">
        <f t="shared" si="208"/>
        <v>0</v>
      </c>
      <c r="BE226" s="92">
        <f t="shared" si="208"/>
        <v>0</v>
      </c>
      <c r="BF226" s="92">
        <f t="shared" si="208"/>
        <v>0</v>
      </c>
      <c r="BG226" s="92">
        <f t="shared" si="208"/>
        <v>0</v>
      </c>
      <c r="BH226" s="92">
        <f t="shared" si="208"/>
        <v>0</v>
      </c>
      <c r="BI226" s="92">
        <f t="shared" si="208"/>
        <v>0</v>
      </c>
      <c r="BJ226" s="92">
        <f t="shared" si="208"/>
        <v>0</v>
      </c>
      <c r="BK226" s="92">
        <f t="shared" si="208"/>
        <v>0</v>
      </c>
      <c r="BL226" s="92">
        <f t="shared" si="208"/>
        <v>0</v>
      </c>
      <c r="BM226" s="92">
        <f t="shared" si="208"/>
        <v>0</v>
      </c>
      <c r="BN226" s="92">
        <f t="shared" si="208"/>
        <v>0</v>
      </c>
      <c r="BO226" s="92">
        <f t="shared" si="208"/>
        <v>0</v>
      </c>
      <c r="BP226" s="92">
        <f t="shared" si="208"/>
        <v>0</v>
      </c>
      <c r="BQ226" s="92">
        <f t="shared" si="208"/>
        <v>0</v>
      </c>
      <c r="BR226" s="92">
        <f t="shared" si="208"/>
        <v>0</v>
      </c>
      <c r="BS226" s="92">
        <f t="shared" si="208"/>
        <v>0</v>
      </c>
      <c r="BT226" s="92">
        <f t="shared" si="208"/>
        <v>0</v>
      </c>
      <c r="BU226" s="92">
        <f t="shared" si="208"/>
        <v>0</v>
      </c>
      <c r="BV226" s="92">
        <f t="shared" si="208"/>
        <v>0</v>
      </c>
      <c r="BW226" s="92">
        <f t="shared" si="208"/>
        <v>0</v>
      </c>
      <c r="BX226" s="92">
        <f t="shared" ref="BX226:CV226" si="209">SUM(BX227:BX228)</f>
        <v>0</v>
      </c>
      <c r="BY226" s="92">
        <f t="shared" si="209"/>
        <v>0</v>
      </c>
      <c r="BZ226" s="92">
        <f t="shared" si="209"/>
        <v>0</v>
      </c>
      <c r="CA226" s="92">
        <f t="shared" si="209"/>
        <v>0</v>
      </c>
      <c r="CB226" s="92">
        <f t="shared" si="209"/>
        <v>0</v>
      </c>
      <c r="CC226" s="92">
        <f t="shared" si="209"/>
        <v>0</v>
      </c>
      <c r="CD226" s="92">
        <f t="shared" si="209"/>
        <v>0</v>
      </c>
      <c r="CE226" s="92">
        <f t="shared" si="209"/>
        <v>0</v>
      </c>
      <c r="CF226" s="92">
        <f t="shared" si="209"/>
        <v>0</v>
      </c>
      <c r="CG226" s="93">
        <f>SUM(CG227:CG228)</f>
        <v>0</v>
      </c>
      <c r="CH226" s="80">
        <f t="shared" ref="CH226:CK226" si="210">SUM(CH227:CH228)</f>
        <v>0</v>
      </c>
      <c r="CI226" s="80">
        <f t="shared" si="210"/>
        <v>0</v>
      </c>
      <c r="CJ226" s="80">
        <f t="shared" si="210"/>
        <v>0</v>
      </c>
      <c r="CK226" s="80">
        <f t="shared" si="210"/>
        <v>0</v>
      </c>
      <c r="CL226" s="61"/>
      <c r="CM226" s="9"/>
      <c r="CN226" s="9"/>
      <c r="CO226" s="9"/>
      <c r="CP226"/>
      <c r="CQ226"/>
      <c r="CR226"/>
    </row>
    <row r="227" spans="1:96" s="62" customFormat="1" ht="15" x14ac:dyDescent="0.25">
      <c r="A227" s="55">
        <f t="shared" si="185"/>
        <v>227</v>
      </c>
      <c r="B227" s="71"/>
      <c r="C227" s="71"/>
      <c r="D227" s="71"/>
      <c r="E227" s="71"/>
      <c r="F227" s="94" t="s">
        <v>39</v>
      </c>
      <c r="G227" s="108" t="s">
        <v>119</v>
      </c>
      <c r="H227" s="71"/>
      <c r="I227" s="71"/>
      <c r="J227" s="63">
        <f t="shared" si="189"/>
        <v>630025.6399999999</v>
      </c>
      <c r="K227" s="99"/>
      <c r="L227" s="99">
        <v>2634.39</v>
      </c>
      <c r="M227" s="99">
        <v>57345.440000000002</v>
      </c>
      <c r="N227" s="99"/>
      <c r="O227" s="99">
        <v>3686.23</v>
      </c>
      <c r="P227" s="99">
        <v>19354.22</v>
      </c>
      <c r="Q227" s="99">
        <v>117117.83</v>
      </c>
      <c r="R227" s="99"/>
      <c r="S227" s="99">
        <v>4130.4399999999996</v>
      </c>
      <c r="T227" s="99">
        <v>13787.12</v>
      </c>
      <c r="U227" s="99">
        <v>51722.16</v>
      </c>
      <c r="V227" s="99"/>
      <c r="W227" s="99"/>
      <c r="X227" s="99">
        <v>2371.89</v>
      </c>
      <c r="Y227" s="99">
        <v>692.65</v>
      </c>
      <c r="Z227" s="99">
        <v>25184.3</v>
      </c>
      <c r="AA227" s="99">
        <v>1259.1600000000001</v>
      </c>
      <c r="AB227" s="99">
        <v>618.23</v>
      </c>
      <c r="AC227" s="99">
        <v>27289.68</v>
      </c>
      <c r="AD227" s="99">
        <v>120433.74</v>
      </c>
      <c r="AE227" s="99">
        <v>11297.89</v>
      </c>
      <c r="AF227" s="99">
        <v>6540.07</v>
      </c>
      <c r="AG227" s="99">
        <v>2293.61</v>
      </c>
      <c r="AH227" s="99">
        <v>6647.78</v>
      </c>
      <c r="AI227" s="99">
        <v>63573.23</v>
      </c>
      <c r="AJ227" s="99">
        <v>513.62</v>
      </c>
      <c r="AK227" s="99">
        <v>35081.15</v>
      </c>
      <c r="AL227" s="99">
        <v>11720.33</v>
      </c>
      <c r="AM227" s="99">
        <v>21131.119999999999</v>
      </c>
      <c r="AN227" s="99"/>
      <c r="AO227" s="99">
        <v>22641.01</v>
      </c>
      <c r="AP227" s="99">
        <v>958.35</v>
      </c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  <c r="CG227" s="100"/>
      <c r="CH227" s="77"/>
      <c r="CI227" s="77"/>
      <c r="CJ227" s="77"/>
      <c r="CK227" s="77"/>
      <c r="CL227" s="61"/>
      <c r="CM227" s="9"/>
      <c r="CN227" s="9"/>
      <c r="CO227" s="9"/>
      <c r="CP227"/>
      <c r="CQ227"/>
      <c r="CR227"/>
    </row>
    <row r="228" spans="1:96" ht="15" x14ac:dyDescent="0.25">
      <c r="A228" s="55">
        <f t="shared" si="185"/>
        <v>228</v>
      </c>
      <c r="B228" s="71"/>
      <c r="C228" s="71"/>
      <c r="D228" s="71"/>
      <c r="E228" s="71"/>
      <c r="F228" s="94" t="s">
        <v>51</v>
      </c>
      <c r="G228" s="95" t="s">
        <v>120</v>
      </c>
      <c r="H228" s="71"/>
      <c r="I228" s="71"/>
      <c r="J228" s="63">
        <f t="shared" si="189"/>
        <v>0</v>
      </c>
      <c r="K228" s="92">
        <f>SUM(K229:K232)</f>
        <v>0</v>
      </c>
      <c r="L228" s="92">
        <f t="shared" ref="L228:BW228" si="211">SUM(L229:L232)</f>
        <v>0</v>
      </c>
      <c r="M228" s="92">
        <f t="shared" si="211"/>
        <v>0</v>
      </c>
      <c r="N228" s="92">
        <f t="shared" si="211"/>
        <v>0</v>
      </c>
      <c r="O228" s="92">
        <f t="shared" si="211"/>
        <v>0</v>
      </c>
      <c r="P228" s="92">
        <f t="shared" si="211"/>
        <v>0</v>
      </c>
      <c r="Q228" s="92">
        <f t="shared" si="211"/>
        <v>0</v>
      </c>
      <c r="R228" s="92">
        <f t="shared" si="211"/>
        <v>0</v>
      </c>
      <c r="S228" s="92">
        <f t="shared" si="211"/>
        <v>0</v>
      </c>
      <c r="T228" s="92">
        <f t="shared" si="211"/>
        <v>0</v>
      </c>
      <c r="U228" s="92">
        <f t="shared" si="211"/>
        <v>0</v>
      </c>
      <c r="V228" s="92">
        <f t="shared" si="211"/>
        <v>0</v>
      </c>
      <c r="W228" s="92">
        <f t="shared" si="211"/>
        <v>0</v>
      </c>
      <c r="X228" s="92">
        <f t="shared" si="211"/>
        <v>0</v>
      </c>
      <c r="Y228" s="92">
        <f t="shared" si="211"/>
        <v>0</v>
      </c>
      <c r="Z228" s="92">
        <f t="shared" si="211"/>
        <v>0</v>
      </c>
      <c r="AA228" s="92">
        <f t="shared" si="211"/>
        <v>0</v>
      </c>
      <c r="AB228" s="92">
        <f t="shared" si="211"/>
        <v>0</v>
      </c>
      <c r="AC228" s="92">
        <f t="shared" si="211"/>
        <v>0</v>
      </c>
      <c r="AD228" s="92">
        <f t="shared" si="211"/>
        <v>0</v>
      </c>
      <c r="AE228" s="92">
        <f t="shared" si="211"/>
        <v>0</v>
      </c>
      <c r="AF228" s="92">
        <f t="shared" si="211"/>
        <v>0</v>
      </c>
      <c r="AG228" s="92">
        <f t="shared" si="211"/>
        <v>0</v>
      </c>
      <c r="AH228" s="92">
        <f t="shared" si="211"/>
        <v>0</v>
      </c>
      <c r="AI228" s="92">
        <f t="shared" si="211"/>
        <v>0</v>
      </c>
      <c r="AJ228" s="92">
        <f t="shared" si="211"/>
        <v>0</v>
      </c>
      <c r="AK228" s="92">
        <f t="shared" si="211"/>
        <v>0</v>
      </c>
      <c r="AL228" s="92">
        <f t="shared" si="211"/>
        <v>0</v>
      </c>
      <c r="AM228" s="92">
        <f t="shared" si="211"/>
        <v>0</v>
      </c>
      <c r="AN228" s="92">
        <f t="shared" si="211"/>
        <v>0</v>
      </c>
      <c r="AO228" s="92">
        <f t="shared" si="211"/>
        <v>0</v>
      </c>
      <c r="AP228" s="92">
        <f t="shared" si="211"/>
        <v>0</v>
      </c>
      <c r="AQ228" s="92">
        <f t="shared" si="211"/>
        <v>0</v>
      </c>
      <c r="AR228" s="92">
        <f t="shared" si="211"/>
        <v>0</v>
      </c>
      <c r="AS228" s="92">
        <f t="shared" si="211"/>
        <v>0</v>
      </c>
      <c r="AT228" s="92">
        <f t="shared" si="211"/>
        <v>0</v>
      </c>
      <c r="AU228" s="92">
        <f t="shared" si="211"/>
        <v>0</v>
      </c>
      <c r="AV228" s="92">
        <f t="shared" si="211"/>
        <v>0</v>
      </c>
      <c r="AW228" s="92">
        <f t="shared" si="211"/>
        <v>0</v>
      </c>
      <c r="AX228" s="92">
        <f t="shared" si="211"/>
        <v>0</v>
      </c>
      <c r="AY228" s="92">
        <f t="shared" si="211"/>
        <v>0</v>
      </c>
      <c r="AZ228" s="92">
        <f t="shared" si="211"/>
        <v>0</v>
      </c>
      <c r="BA228" s="92">
        <f t="shared" si="211"/>
        <v>0</v>
      </c>
      <c r="BB228" s="92">
        <f t="shared" si="211"/>
        <v>0</v>
      </c>
      <c r="BC228" s="92">
        <f t="shared" si="211"/>
        <v>0</v>
      </c>
      <c r="BD228" s="92">
        <f t="shared" si="211"/>
        <v>0</v>
      </c>
      <c r="BE228" s="92">
        <f t="shared" si="211"/>
        <v>0</v>
      </c>
      <c r="BF228" s="92">
        <f t="shared" si="211"/>
        <v>0</v>
      </c>
      <c r="BG228" s="92">
        <f t="shared" si="211"/>
        <v>0</v>
      </c>
      <c r="BH228" s="92">
        <f t="shared" si="211"/>
        <v>0</v>
      </c>
      <c r="BI228" s="92">
        <f t="shared" si="211"/>
        <v>0</v>
      </c>
      <c r="BJ228" s="92">
        <f t="shared" si="211"/>
        <v>0</v>
      </c>
      <c r="BK228" s="92">
        <f t="shared" si="211"/>
        <v>0</v>
      </c>
      <c r="BL228" s="92">
        <f t="shared" si="211"/>
        <v>0</v>
      </c>
      <c r="BM228" s="92">
        <f t="shared" si="211"/>
        <v>0</v>
      </c>
      <c r="BN228" s="92">
        <f t="shared" si="211"/>
        <v>0</v>
      </c>
      <c r="BO228" s="92">
        <f t="shared" si="211"/>
        <v>0</v>
      </c>
      <c r="BP228" s="92">
        <f t="shared" si="211"/>
        <v>0</v>
      </c>
      <c r="BQ228" s="92">
        <f t="shared" si="211"/>
        <v>0</v>
      </c>
      <c r="BR228" s="92">
        <f t="shared" si="211"/>
        <v>0</v>
      </c>
      <c r="BS228" s="92">
        <f t="shared" si="211"/>
        <v>0</v>
      </c>
      <c r="BT228" s="92">
        <f t="shared" si="211"/>
        <v>0</v>
      </c>
      <c r="BU228" s="92">
        <f t="shared" si="211"/>
        <v>0</v>
      </c>
      <c r="BV228" s="92">
        <f t="shared" si="211"/>
        <v>0</v>
      </c>
      <c r="BW228" s="92">
        <f t="shared" si="211"/>
        <v>0</v>
      </c>
      <c r="BX228" s="92">
        <f t="shared" ref="BX228:CV228" si="212">SUM(BX229:BX232)</f>
        <v>0</v>
      </c>
      <c r="BY228" s="92">
        <f t="shared" si="212"/>
        <v>0</v>
      </c>
      <c r="BZ228" s="92">
        <f t="shared" si="212"/>
        <v>0</v>
      </c>
      <c r="CA228" s="92">
        <f t="shared" si="212"/>
        <v>0</v>
      </c>
      <c r="CB228" s="92">
        <f t="shared" si="212"/>
        <v>0</v>
      </c>
      <c r="CC228" s="92">
        <f t="shared" si="212"/>
        <v>0</v>
      </c>
      <c r="CD228" s="92">
        <f t="shared" si="212"/>
        <v>0</v>
      </c>
      <c r="CE228" s="92">
        <f t="shared" si="212"/>
        <v>0</v>
      </c>
      <c r="CF228" s="92">
        <f t="shared" si="212"/>
        <v>0</v>
      </c>
      <c r="CG228" s="93">
        <f>SUM(CG229:CG232)</f>
        <v>0</v>
      </c>
      <c r="CH228" s="80">
        <f t="shared" ref="CH228:CK228" si="213">SUM(CH229:CH232)</f>
        <v>0</v>
      </c>
      <c r="CI228" s="80">
        <f t="shared" si="213"/>
        <v>0</v>
      </c>
      <c r="CJ228" s="80">
        <f t="shared" si="213"/>
        <v>0</v>
      </c>
      <c r="CK228" s="80">
        <f t="shared" si="213"/>
        <v>0</v>
      </c>
      <c r="CL228" s="8"/>
    </row>
    <row r="229" spans="1:96" ht="15" x14ac:dyDescent="0.25">
      <c r="A229" s="55">
        <f t="shared" si="185"/>
        <v>229</v>
      </c>
      <c r="B229" s="73"/>
      <c r="C229" s="73"/>
      <c r="D229" s="73"/>
      <c r="E229" s="71"/>
      <c r="F229" s="94"/>
      <c r="G229" s="73" t="s">
        <v>41</v>
      </c>
      <c r="H229" s="73" t="s">
        <v>121</v>
      </c>
      <c r="I229" s="73"/>
      <c r="J229" s="63">
        <f t="shared" si="189"/>
        <v>0</v>
      </c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6"/>
      <c r="CH229" s="77"/>
      <c r="CI229" s="77"/>
      <c r="CJ229" s="77"/>
      <c r="CK229" s="77"/>
      <c r="CL229" s="8"/>
    </row>
    <row r="230" spans="1:96" ht="15" x14ac:dyDescent="0.25">
      <c r="A230" s="55">
        <f t="shared" si="185"/>
        <v>230</v>
      </c>
      <c r="B230" s="73"/>
      <c r="C230" s="73"/>
      <c r="D230" s="73"/>
      <c r="E230" s="71"/>
      <c r="F230" s="94"/>
      <c r="G230" s="73" t="s">
        <v>54</v>
      </c>
      <c r="H230" s="73" t="s">
        <v>125</v>
      </c>
      <c r="I230" s="73"/>
      <c r="J230" s="63">
        <f t="shared" si="189"/>
        <v>0</v>
      </c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6"/>
      <c r="CH230" s="77"/>
      <c r="CI230" s="77"/>
      <c r="CJ230" s="77"/>
      <c r="CK230" s="77"/>
      <c r="CL230" s="8"/>
    </row>
    <row r="231" spans="1:96" ht="15" x14ac:dyDescent="0.25">
      <c r="A231" s="55">
        <f t="shared" si="185"/>
        <v>231</v>
      </c>
      <c r="B231" s="73"/>
      <c r="C231" s="73"/>
      <c r="D231" s="73"/>
      <c r="E231" s="73"/>
      <c r="F231" s="94"/>
      <c r="G231" s="73" t="s">
        <v>43</v>
      </c>
      <c r="H231" s="73" t="s">
        <v>124</v>
      </c>
      <c r="I231" s="73"/>
      <c r="J231" s="63">
        <f t="shared" si="189"/>
        <v>0</v>
      </c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6"/>
      <c r="CH231" s="77"/>
      <c r="CI231" s="77"/>
      <c r="CJ231" s="77"/>
      <c r="CK231" s="77"/>
      <c r="CL231" s="8"/>
    </row>
    <row r="232" spans="1:96" ht="15" x14ac:dyDescent="0.25">
      <c r="A232" s="55">
        <f t="shared" si="185"/>
        <v>232</v>
      </c>
      <c r="B232" s="73"/>
      <c r="C232" s="73"/>
      <c r="D232" s="73"/>
      <c r="E232" s="73"/>
      <c r="F232" s="94"/>
      <c r="G232" s="73" t="s">
        <v>45</v>
      </c>
      <c r="H232" s="73" t="s">
        <v>6</v>
      </c>
      <c r="I232" s="73"/>
      <c r="J232" s="63">
        <f t="shared" si="189"/>
        <v>0</v>
      </c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6"/>
      <c r="CH232" s="77"/>
      <c r="CI232" s="77"/>
      <c r="CJ232" s="77"/>
      <c r="CK232" s="77"/>
      <c r="CL232" s="8"/>
    </row>
    <row r="233" spans="1:96" s="88" customFormat="1" ht="16.5" x14ac:dyDescent="0.3">
      <c r="A233" s="81">
        <f t="shared" si="185"/>
        <v>233</v>
      </c>
      <c r="B233" s="82"/>
      <c r="C233" s="82"/>
      <c r="D233" s="109"/>
      <c r="E233" s="109"/>
      <c r="F233" s="109"/>
      <c r="G233" s="82"/>
      <c r="H233" s="82"/>
      <c r="I233" s="83"/>
      <c r="J233" s="84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6"/>
      <c r="CH233" s="87"/>
      <c r="CI233" s="87"/>
      <c r="CJ233" s="87"/>
      <c r="CK233" s="87"/>
      <c r="CL233" s="61"/>
      <c r="CM233" s="9"/>
      <c r="CN233" s="9"/>
      <c r="CO233" s="9"/>
      <c r="CP233"/>
      <c r="CQ233"/>
      <c r="CR233"/>
    </row>
    <row r="234" spans="1:96" s="62" customFormat="1" ht="16.5" x14ac:dyDescent="0.3">
      <c r="A234" s="55">
        <f t="shared" si="185"/>
        <v>234</v>
      </c>
      <c r="B234" s="71"/>
      <c r="C234" s="71"/>
      <c r="D234" s="56" t="s">
        <v>126</v>
      </c>
      <c r="E234" s="56" t="s">
        <v>127</v>
      </c>
      <c r="F234" s="56"/>
      <c r="G234" s="56"/>
      <c r="H234" s="56"/>
      <c r="I234" s="56"/>
      <c r="J234" s="63">
        <f t="shared" si="189"/>
        <v>0</v>
      </c>
      <c r="K234" s="64">
        <f>SUM(K235,K256)</f>
        <v>0</v>
      </c>
      <c r="L234" s="64">
        <f t="shared" ref="L234:BW234" si="214">SUM(L235,L256)</f>
        <v>0</v>
      </c>
      <c r="M234" s="64">
        <f t="shared" si="214"/>
        <v>0</v>
      </c>
      <c r="N234" s="64">
        <f t="shared" si="214"/>
        <v>0</v>
      </c>
      <c r="O234" s="64">
        <f t="shared" si="214"/>
        <v>0</v>
      </c>
      <c r="P234" s="64">
        <f t="shared" si="214"/>
        <v>0</v>
      </c>
      <c r="Q234" s="64">
        <f t="shared" si="214"/>
        <v>0</v>
      </c>
      <c r="R234" s="64">
        <f t="shared" si="214"/>
        <v>0</v>
      </c>
      <c r="S234" s="64">
        <f t="shared" si="214"/>
        <v>0</v>
      </c>
      <c r="T234" s="64">
        <f t="shared" si="214"/>
        <v>0</v>
      </c>
      <c r="U234" s="64">
        <f t="shared" si="214"/>
        <v>0</v>
      </c>
      <c r="V234" s="64">
        <f t="shared" si="214"/>
        <v>0</v>
      </c>
      <c r="W234" s="64">
        <f t="shared" si="214"/>
        <v>0</v>
      </c>
      <c r="X234" s="64">
        <f t="shared" si="214"/>
        <v>0</v>
      </c>
      <c r="Y234" s="64">
        <f t="shared" si="214"/>
        <v>0</v>
      </c>
      <c r="Z234" s="64">
        <f t="shared" si="214"/>
        <v>0</v>
      </c>
      <c r="AA234" s="64">
        <f t="shared" si="214"/>
        <v>0</v>
      </c>
      <c r="AB234" s="64">
        <f t="shared" si="214"/>
        <v>0</v>
      </c>
      <c r="AC234" s="64">
        <f t="shared" si="214"/>
        <v>0</v>
      </c>
      <c r="AD234" s="64">
        <f t="shared" si="214"/>
        <v>0</v>
      </c>
      <c r="AE234" s="64">
        <f t="shared" si="214"/>
        <v>0</v>
      </c>
      <c r="AF234" s="64">
        <f t="shared" si="214"/>
        <v>0</v>
      </c>
      <c r="AG234" s="64">
        <f t="shared" si="214"/>
        <v>0</v>
      </c>
      <c r="AH234" s="64">
        <f t="shared" si="214"/>
        <v>0</v>
      </c>
      <c r="AI234" s="64">
        <f t="shared" si="214"/>
        <v>0</v>
      </c>
      <c r="AJ234" s="64">
        <f t="shared" si="214"/>
        <v>0</v>
      </c>
      <c r="AK234" s="64">
        <f t="shared" si="214"/>
        <v>0</v>
      </c>
      <c r="AL234" s="64">
        <f t="shared" si="214"/>
        <v>0</v>
      </c>
      <c r="AM234" s="64">
        <f t="shared" si="214"/>
        <v>0</v>
      </c>
      <c r="AN234" s="64">
        <f t="shared" si="214"/>
        <v>0</v>
      </c>
      <c r="AO234" s="64">
        <f t="shared" si="214"/>
        <v>0</v>
      </c>
      <c r="AP234" s="64">
        <f t="shared" si="214"/>
        <v>0</v>
      </c>
      <c r="AQ234" s="64">
        <f t="shared" si="214"/>
        <v>0</v>
      </c>
      <c r="AR234" s="64">
        <f t="shared" si="214"/>
        <v>0</v>
      </c>
      <c r="AS234" s="64">
        <f t="shared" si="214"/>
        <v>0</v>
      </c>
      <c r="AT234" s="64">
        <f t="shared" si="214"/>
        <v>0</v>
      </c>
      <c r="AU234" s="64">
        <f t="shared" si="214"/>
        <v>0</v>
      </c>
      <c r="AV234" s="64">
        <f t="shared" si="214"/>
        <v>0</v>
      </c>
      <c r="AW234" s="64">
        <f t="shared" si="214"/>
        <v>0</v>
      </c>
      <c r="AX234" s="64">
        <f t="shared" si="214"/>
        <v>0</v>
      </c>
      <c r="AY234" s="64">
        <f t="shared" si="214"/>
        <v>0</v>
      </c>
      <c r="AZ234" s="64">
        <f t="shared" si="214"/>
        <v>0</v>
      </c>
      <c r="BA234" s="64">
        <f t="shared" si="214"/>
        <v>0</v>
      </c>
      <c r="BB234" s="64">
        <f t="shared" si="214"/>
        <v>0</v>
      </c>
      <c r="BC234" s="64">
        <f t="shared" si="214"/>
        <v>0</v>
      </c>
      <c r="BD234" s="64">
        <f t="shared" si="214"/>
        <v>0</v>
      </c>
      <c r="BE234" s="64">
        <f t="shared" si="214"/>
        <v>0</v>
      </c>
      <c r="BF234" s="64">
        <f t="shared" si="214"/>
        <v>0</v>
      </c>
      <c r="BG234" s="64">
        <f t="shared" si="214"/>
        <v>0</v>
      </c>
      <c r="BH234" s="64">
        <f t="shared" si="214"/>
        <v>0</v>
      </c>
      <c r="BI234" s="64">
        <f t="shared" si="214"/>
        <v>0</v>
      </c>
      <c r="BJ234" s="64">
        <f t="shared" si="214"/>
        <v>0</v>
      </c>
      <c r="BK234" s="64">
        <f t="shared" si="214"/>
        <v>0</v>
      </c>
      <c r="BL234" s="64">
        <f t="shared" si="214"/>
        <v>0</v>
      </c>
      <c r="BM234" s="64">
        <f t="shared" si="214"/>
        <v>0</v>
      </c>
      <c r="BN234" s="64">
        <f t="shared" si="214"/>
        <v>0</v>
      </c>
      <c r="BO234" s="64">
        <f t="shared" si="214"/>
        <v>0</v>
      </c>
      <c r="BP234" s="64">
        <f t="shared" si="214"/>
        <v>0</v>
      </c>
      <c r="BQ234" s="64">
        <f t="shared" si="214"/>
        <v>0</v>
      </c>
      <c r="BR234" s="64">
        <f t="shared" si="214"/>
        <v>0</v>
      </c>
      <c r="BS234" s="64">
        <f t="shared" si="214"/>
        <v>0</v>
      </c>
      <c r="BT234" s="64">
        <f t="shared" si="214"/>
        <v>0</v>
      </c>
      <c r="BU234" s="64">
        <f t="shared" si="214"/>
        <v>0</v>
      </c>
      <c r="BV234" s="64">
        <f t="shared" si="214"/>
        <v>0</v>
      </c>
      <c r="BW234" s="64">
        <f t="shared" si="214"/>
        <v>0</v>
      </c>
      <c r="BX234" s="64">
        <f t="shared" ref="BX234:CV234" si="215">SUM(BX235,BX256)</f>
        <v>0</v>
      </c>
      <c r="BY234" s="64">
        <f t="shared" si="215"/>
        <v>0</v>
      </c>
      <c r="BZ234" s="64">
        <f t="shared" si="215"/>
        <v>0</v>
      </c>
      <c r="CA234" s="64">
        <f t="shared" si="215"/>
        <v>0</v>
      </c>
      <c r="CB234" s="64">
        <f t="shared" si="215"/>
        <v>0</v>
      </c>
      <c r="CC234" s="64">
        <f t="shared" si="215"/>
        <v>0</v>
      </c>
      <c r="CD234" s="64">
        <f t="shared" si="215"/>
        <v>0</v>
      </c>
      <c r="CE234" s="64">
        <f t="shared" si="215"/>
        <v>0</v>
      </c>
      <c r="CF234" s="64">
        <f t="shared" si="215"/>
        <v>0</v>
      </c>
      <c r="CG234" s="65">
        <f>SUM(CG235,CG256)</f>
        <v>0</v>
      </c>
      <c r="CH234" s="64">
        <f t="shared" ref="CH234:CK234" si="216">SUM(CH235,CH256)</f>
        <v>0</v>
      </c>
      <c r="CI234" s="64">
        <f t="shared" si="216"/>
        <v>0</v>
      </c>
      <c r="CJ234" s="64">
        <f t="shared" si="216"/>
        <v>0</v>
      </c>
      <c r="CK234" s="64">
        <f t="shared" si="216"/>
        <v>0</v>
      </c>
      <c r="CL234" s="61"/>
      <c r="CM234" s="9"/>
      <c r="CN234" s="9"/>
      <c r="CO234" s="9"/>
      <c r="CP234"/>
      <c r="CQ234"/>
      <c r="CR234"/>
    </row>
    <row r="235" spans="1:96" s="62" customFormat="1" ht="15" x14ac:dyDescent="0.25">
      <c r="A235" s="55">
        <f t="shared" si="185"/>
        <v>235</v>
      </c>
      <c r="B235" s="71"/>
      <c r="C235" s="71"/>
      <c r="D235" s="71"/>
      <c r="E235" s="71" t="s">
        <v>19</v>
      </c>
      <c r="F235" s="91" t="s">
        <v>18</v>
      </c>
      <c r="G235" s="71"/>
      <c r="H235" s="71"/>
      <c r="I235" s="71"/>
      <c r="J235" s="63">
        <f t="shared" si="189"/>
        <v>0</v>
      </c>
      <c r="K235" s="64">
        <f>SUM(K236,K245)</f>
        <v>0</v>
      </c>
      <c r="L235" s="64">
        <f t="shared" ref="L235:BW235" si="217">SUM(L236,L245)</f>
        <v>0</v>
      </c>
      <c r="M235" s="64">
        <f t="shared" si="217"/>
        <v>0</v>
      </c>
      <c r="N235" s="64">
        <f t="shared" si="217"/>
        <v>0</v>
      </c>
      <c r="O235" s="64">
        <f t="shared" si="217"/>
        <v>0</v>
      </c>
      <c r="P235" s="64">
        <f t="shared" si="217"/>
        <v>0</v>
      </c>
      <c r="Q235" s="64">
        <f t="shared" si="217"/>
        <v>0</v>
      </c>
      <c r="R235" s="64">
        <f t="shared" si="217"/>
        <v>0</v>
      </c>
      <c r="S235" s="64">
        <f t="shared" si="217"/>
        <v>0</v>
      </c>
      <c r="T235" s="64">
        <f t="shared" si="217"/>
        <v>0</v>
      </c>
      <c r="U235" s="64">
        <f t="shared" si="217"/>
        <v>0</v>
      </c>
      <c r="V235" s="64">
        <f t="shared" si="217"/>
        <v>0</v>
      </c>
      <c r="W235" s="64">
        <f t="shared" si="217"/>
        <v>0</v>
      </c>
      <c r="X235" s="64">
        <f t="shared" si="217"/>
        <v>0</v>
      </c>
      <c r="Y235" s="64">
        <f t="shared" si="217"/>
        <v>0</v>
      </c>
      <c r="Z235" s="64">
        <f t="shared" si="217"/>
        <v>0</v>
      </c>
      <c r="AA235" s="64">
        <f t="shared" si="217"/>
        <v>0</v>
      </c>
      <c r="AB235" s="64">
        <f t="shared" si="217"/>
        <v>0</v>
      </c>
      <c r="AC235" s="64">
        <f t="shared" si="217"/>
        <v>0</v>
      </c>
      <c r="AD235" s="64">
        <f t="shared" si="217"/>
        <v>0</v>
      </c>
      <c r="AE235" s="64">
        <f t="shared" si="217"/>
        <v>0</v>
      </c>
      <c r="AF235" s="64">
        <f t="shared" si="217"/>
        <v>0</v>
      </c>
      <c r="AG235" s="64">
        <f t="shared" si="217"/>
        <v>0</v>
      </c>
      <c r="AH235" s="64">
        <f t="shared" si="217"/>
        <v>0</v>
      </c>
      <c r="AI235" s="64">
        <f t="shared" si="217"/>
        <v>0</v>
      </c>
      <c r="AJ235" s="64">
        <f t="shared" si="217"/>
        <v>0</v>
      </c>
      <c r="AK235" s="64">
        <f t="shared" si="217"/>
        <v>0</v>
      </c>
      <c r="AL235" s="64">
        <f t="shared" si="217"/>
        <v>0</v>
      </c>
      <c r="AM235" s="64">
        <f t="shared" si="217"/>
        <v>0</v>
      </c>
      <c r="AN235" s="64">
        <f t="shared" si="217"/>
        <v>0</v>
      </c>
      <c r="AO235" s="64">
        <f t="shared" si="217"/>
        <v>0</v>
      </c>
      <c r="AP235" s="64">
        <f t="shared" si="217"/>
        <v>0</v>
      </c>
      <c r="AQ235" s="64">
        <f t="shared" si="217"/>
        <v>0</v>
      </c>
      <c r="AR235" s="64">
        <f t="shared" si="217"/>
        <v>0</v>
      </c>
      <c r="AS235" s="64">
        <f t="shared" si="217"/>
        <v>0</v>
      </c>
      <c r="AT235" s="64">
        <f t="shared" si="217"/>
        <v>0</v>
      </c>
      <c r="AU235" s="64">
        <f t="shared" si="217"/>
        <v>0</v>
      </c>
      <c r="AV235" s="64">
        <f t="shared" si="217"/>
        <v>0</v>
      </c>
      <c r="AW235" s="64">
        <f t="shared" si="217"/>
        <v>0</v>
      </c>
      <c r="AX235" s="64">
        <f t="shared" si="217"/>
        <v>0</v>
      </c>
      <c r="AY235" s="64">
        <f t="shared" si="217"/>
        <v>0</v>
      </c>
      <c r="AZ235" s="64">
        <f t="shared" si="217"/>
        <v>0</v>
      </c>
      <c r="BA235" s="64">
        <f t="shared" si="217"/>
        <v>0</v>
      </c>
      <c r="BB235" s="64">
        <f t="shared" si="217"/>
        <v>0</v>
      </c>
      <c r="BC235" s="64">
        <f t="shared" si="217"/>
        <v>0</v>
      </c>
      <c r="BD235" s="64">
        <f t="shared" si="217"/>
        <v>0</v>
      </c>
      <c r="BE235" s="64">
        <f t="shared" si="217"/>
        <v>0</v>
      </c>
      <c r="BF235" s="64">
        <f t="shared" si="217"/>
        <v>0</v>
      </c>
      <c r="BG235" s="64">
        <f t="shared" si="217"/>
        <v>0</v>
      </c>
      <c r="BH235" s="64">
        <f t="shared" si="217"/>
        <v>0</v>
      </c>
      <c r="BI235" s="64">
        <f t="shared" si="217"/>
        <v>0</v>
      </c>
      <c r="BJ235" s="64">
        <f t="shared" si="217"/>
        <v>0</v>
      </c>
      <c r="BK235" s="64">
        <f t="shared" si="217"/>
        <v>0</v>
      </c>
      <c r="BL235" s="64">
        <f t="shared" si="217"/>
        <v>0</v>
      </c>
      <c r="BM235" s="64">
        <f t="shared" si="217"/>
        <v>0</v>
      </c>
      <c r="BN235" s="64">
        <f t="shared" si="217"/>
        <v>0</v>
      </c>
      <c r="BO235" s="64">
        <f t="shared" si="217"/>
        <v>0</v>
      </c>
      <c r="BP235" s="64">
        <f t="shared" si="217"/>
        <v>0</v>
      </c>
      <c r="BQ235" s="64">
        <f t="shared" si="217"/>
        <v>0</v>
      </c>
      <c r="BR235" s="64">
        <f t="shared" si="217"/>
        <v>0</v>
      </c>
      <c r="BS235" s="64">
        <f t="shared" si="217"/>
        <v>0</v>
      </c>
      <c r="BT235" s="64">
        <f t="shared" si="217"/>
        <v>0</v>
      </c>
      <c r="BU235" s="64">
        <f t="shared" si="217"/>
        <v>0</v>
      </c>
      <c r="BV235" s="64">
        <f t="shared" si="217"/>
        <v>0</v>
      </c>
      <c r="BW235" s="64">
        <f t="shared" si="217"/>
        <v>0</v>
      </c>
      <c r="BX235" s="64">
        <f t="shared" ref="BX235:CV235" si="218">SUM(BX236,BX245)</f>
        <v>0</v>
      </c>
      <c r="BY235" s="64">
        <f t="shared" si="218"/>
        <v>0</v>
      </c>
      <c r="BZ235" s="64">
        <f t="shared" si="218"/>
        <v>0</v>
      </c>
      <c r="CA235" s="64">
        <f t="shared" si="218"/>
        <v>0</v>
      </c>
      <c r="CB235" s="64">
        <f t="shared" si="218"/>
        <v>0</v>
      </c>
      <c r="CC235" s="64">
        <f t="shared" si="218"/>
        <v>0</v>
      </c>
      <c r="CD235" s="64">
        <f t="shared" si="218"/>
        <v>0</v>
      </c>
      <c r="CE235" s="64">
        <f t="shared" si="218"/>
        <v>0</v>
      </c>
      <c r="CF235" s="64">
        <f t="shared" si="218"/>
        <v>0</v>
      </c>
      <c r="CG235" s="65">
        <f>SUM(CG236,CG245)</f>
        <v>0</v>
      </c>
      <c r="CH235" s="64">
        <f t="shared" ref="CH235:CK235" si="219">SUM(CH236,CH245)</f>
        <v>0</v>
      </c>
      <c r="CI235" s="64">
        <f t="shared" si="219"/>
        <v>0</v>
      </c>
      <c r="CJ235" s="64">
        <f t="shared" si="219"/>
        <v>0</v>
      </c>
      <c r="CK235" s="64">
        <f t="shared" si="219"/>
        <v>0</v>
      </c>
      <c r="CL235" s="61"/>
      <c r="CM235" s="9">
        <f>LEN(H235)</f>
        <v>0</v>
      </c>
      <c r="CN235" s="9"/>
      <c r="CO235" s="9"/>
      <c r="CP235"/>
      <c r="CQ235"/>
      <c r="CR235"/>
    </row>
    <row r="236" spans="1:96" s="62" customFormat="1" ht="15" x14ac:dyDescent="0.25">
      <c r="A236" s="55">
        <f t="shared" si="185"/>
        <v>236</v>
      </c>
      <c r="B236" s="71"/>
      <c r="C236" s="71"/>
      <c r="D236" s="71"/>
      <c r="E236" s="71"/>
      <c r="F236" s="94" t="s">
        <v>39</v>
      </c>
      <c r="G236" s="95" t="s">
        <v>40</v>
      </c>
      <c r="H236" s="71"/>
      <c r="I236" s="71"/>
      <c r="J236" s="63">
        <f t="shared" si="189"/>
        <v>0</v>
      </c>
      <c r="K236" s="92">
        <f>SUM(K237:K244)</f>
        <v>0</v>
      </c>
      <c r="L236" s="92">
        <f t="shared" ref="L236:BW236" si="220">SUM(L237:L244)</f>
        <v>0</v>
      </c>
      <c r="M236" s="92">
        <f t="shared" si="220"/>
        <v>0</v>
      </c>
      <c r="N236" s="92">
        <f t="shared" si="220"/>
        <v>0</v>
      </c>
      <c r="O236" s="92">
        <f t="shared" si="220"/>
        <v>0</v>
      </c>
      <c r="P236" s="92">
        <f t="shared" si="220"/>
        <v>0</v>
      </c>
      <c r="Q236" s="92">
        <f t="shared" si="220"/>
        <v>0</v>
      </c>
      <c r="R236" s="92">
        <f t="shared" si="220"/>
        <v>0</v>
      </c>
      <c r="S236" s="92">
        <f t="shared" si="220"/>
        <v>0</v>
      </c>
      <c r="T236" s="92">
        <f t="shared" si="220"/>
        <v>0</v>
      </c>
      <c r="U236" s="92">
        <f t="shared" si="220"/>
        <v>0</v>
      </c>
      <c r="V236" s="92">
        <f t="shared" si="220"/>
        <v>0</v>
      </c>
      <c r="W236" s="92">
        <f t="shared" si="220"/>
        <v>0</v>
      </c>
      <c r="X236" s="92">
        <f t="shared" si="220"/>
        <v>0</v>
      </c>
      <c r="Y236" s="92">
        <f t="shared" si="220"/>
        <v>0</v>
      </c>
      <c r="Z236" s="92">
        <f t="shared" si="220"/>
        <v>0</v>
      </c>
      <c r="AA236" s="92">
        <f t="shared" si="220"/>
        <v>0</v>
      </c>
      <c r="AB236" s="92">
        <f t="shared" si="220"/>
        <v>0</v>
      </c>
      <c r="AC236" s="92">
        <f t="shared" si="220"/>
        <v>0</v>
      </c>
      <c r="AD236" s="92">
        <f t="shared" si="220"/>
        <v>0</v>
      </c>
      <c r="AE236" s="92">
        <f t="shared" si="220"/>
        <v>0</v>
      </c>
      <c r="AF236" s="92">
        <f t="shared" si="220"/>
        <v>0</v>
      </c>
      <c r="AG236" s="92">
        <f t="shared" si="220"/>
        <v>0</v>
      </c>
      <c r="AH236" s="92">
        <f t="shared" si="220"/>
        <v>0</v>
      </c>
      <c r="AI236" s="92">
        <f t="shared" si="220"/>
        <v>0</v>
      </c>
      <c r="AJ236" s="92">
        <f t="shared" si="220"/>
        <v>0</v>
      </c>
      <c r="AK236" s="92">
        <f t="shared" si="220"/>
        <v>0</v>
      </c>
      <c r="AL236" s="92">
        <f t="shared" si="220"/>
        <v>0</v>
      </c>
      <c r="AM236" s="92">
        <f t="shared" si="220"/>
        <v>0</v>
      </c>
      <c r="AN236" s="92">
        <f t="shared" si="220"/>
        <v>0</v>
      </c>
      <c r="AO236" s="92">
        <f t="shared" si="220"/>
        <v>0</v>
      </c>
      <c r="AP236" s="92">
        <f t="shared" si="220"/>
        <v>0</v>
      </c>
      <c r="AQ236" s="92">
        <f t="shared" si="220"/>
        <v>0</v>
      </c>
      <c r="AR236" s="92">
        <f t="shared" si="220"/>
        <v>0</v>
      </c>
      <c r="AS236" s="92">
        <f t="shared" si="220"/>
        <v>0</v>
      </c>
      <c r="AT236" s="92">
        <f t="shared" si="220"/>
        <v>0</v>
      </c>
      <c r="AU236" s="92">
        <f t="shared" si="220"/>
        <v>0</v>
      </c>
      <c r="AV236" s="92">
        <f t="shared" si="220"/>
        <v>0</v>
      </c>
      <c r="AW236" s="92">
        <f t="shared" si="220"/>
        <v>0</v>
      </c>
      <c r="AX236" s="92">
        <f t="shared" si="220"/>
        <v>0</v>
      </c>
      <c r="AY236" s="92">
        <f t="shared" si="220"/>
        <v>0</v>
      </c>
      <c r="AZ236" s="92">
        <f t="shared" si="220"/>
        <v>0</v>
      </c>
      <c r="BA236" s="92">
        <f t="shared" si="220"/>
        <v>0</v>
      </c>
      <c r="BB236" s="92">
        <f t="shared" si="220"/>
        <v>0</v>
      </c>
      <c r="BC236" s="92">
        <f t="shared" si="220"/>
        <v>0</v>
      </c>
      <c r="BD236" s="92">
        <f t="shared" si="220"/>
        <v>0</v>
      </c>
      <c r="BE236" s="92">
        <f t="shared" si="220"/>
        <v>0</v>
      </c>
      <c r="BF236" s="92">
        <f t="shared" si="220"/>
        <v>0</v>
      </c>
      <c r="BG236" s="92">
        <f t="shared" si="220"/>
        <v>0</v>
      </c>
      <c r="BH236" s="92">
        <f t="shared" si="220"/>
        <v>0</v>
      </c>
      <c r="BI236" s="92">
        <f t="shared" si="220"/>
        <v>0</v>
      </c>
      <c r="BJ236" s="92">
        <f t="shared" si="220"/>
        <v>0</v>
      </c>
      <c r="BK236" s="92">
        <f t="shared" si="220"/>
        <v>0</v>
      </c>
      <c r="BL236" s="92">
        <f t="shared" si="220"/>
        <v>0</v>
      </c>
      <c r="BM236" s="92">
        <f t="shared" si="220"/>
        <v>0</v>
      </c>
      <c r="BN236" s="92">
        <f t="shared" si="220"/>
        <v>0</v>
      </c>
      <c r="BO236" s="92">
        <f t="shared" si="220"/>
        <v>0</v>
      </c>
      <c r="BP236" s="92">
        <f t="shared" si="220"/>
        <v>0</v>
      </c>
      <c r="BQ236" s="92">
        <f t="shared" si="220"/>
        <v>0</v>
      </c>
      <c r="BR236" s="92">
        <f t="shared" si="220"/>
        <v>0</v>
      </c>
      <c r="BS236" s="92">
        <f t="shared" si="220"/>
        <v>0</v>
      </c>
      <c r="BT236" s="92">
        <f t="shared" si="220"/>
        <v>0</v>
      </c>
      <c r="BU236" s="92">
        <f t="shared" si="220"/>
        <v>0</v>
      </c>
      <c r="BV236" s="92">
        <f t="shared" si="220"/>
        <v>0</v>
      </c>
      <c r="BW236" s="92">
        <f t="shared" si="220"/>
        <v>0</v>
      </c>
      <c r="BX236" s="92">
        <f t="shared" ref="BX236:CV236" si="221">SUM(BX237:BX244)</f>
        <v>0</v>
      </c>
      <c r="BY236" s="92">
        <f t="shared" si="221"/>
        <v>0</v>
      </c>
      <c r="BZ236" s="92">
        <f t="shared" si="221"/>
        <v>0</v>
      </c>
      <c r="CA236" s="92">
        <f t="shared" si="221"/>
        <v>0</v>
      </c>
      <c r="CB236" s="92">
        <f t="shared" si="221"/>
        <v>0</v>
      </c>
      <c r="CC236" s="92">
        <f t="shared" si="221"/>
        <v>0</v>
      </c>
      <c r="CD236" s="92">
        <f t="shared" si="221"/>
        <v>0</v>
      </c>
      <c r="CE236" s="92">
        <f t="shared" si="221"/>
        <v>0</v>
      </c>
      <c r="CF236" s="92">
        <f t="shared" si="221"/>
        <v>0</v>
      </c>
      <c r="CG236" s="93">
        <f>SUM(CG237:CG244)</f>
        <v>0</v>
      </c>
      <c r="CH236" s="80">
        <f t="shared" ref="CH236:CK236" si="222">SUM(CH237:CH244)</f>
        <v>0</v>
      </c>
      <c r="CI236" s="80">
        <f t="shared" si="222"/>
        <v>0</v>
      </c>
      <c r="CJ236" s="80">
        <f t="shared" si="222"/>
        <v>0</v>
      </c>
      <c r="CK236" s="80">
        <f t="shared" si="222"/>
        <v>0</v>
      </c>
      <c r="CL236" s="61"/>
      <c r="CM236" s="9">
        <f>LEN(H236)</f>
        <v>0</v>
      </c>
      <c r="CN236" s="9"/>
      <c r="CO236" s="9"/>
      <c r="CP236"/>
      <c r="CQ236"/>
      <c r="CR236"/>
    </row>
    <row r="237" spans="1:96" s="62" customFormat="1" ht="15" x14ac:dyDescent="0.25">
      <c r="A237" s="55">
        <f t="shared" si="185"/>
        <v>237</v>
      </c>
      <c r="B237" s="71"/>
      <c r="C237" s="71"/>
      <c r="D237" s="71"/>
      <c r="E237" s="71"/>
      <c r="F237" s="94"/>
      <c r="G237" s="73" t="s">
        <v>41</v>
      </c>
      <c r="H237" s="98" t="s">
        <v>128</v>
      </c>
      <c r="I237" s="71"/>
      <c r="J237" s="63">
        <f t="shared" si="189"/>
        <v>0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99"/>
      <c r="CE237" s="99"/>
      <c r="CF237" s="99"/>
      <c r="CG237" s="100"/>
      <c r="CH237" s="77"/>
      <c r="CI237" s="77"/>
      <c r="CJ237" s="77"/>
      <c r="CK237" s="77"/>
      <c r="CL237" s="61"/>
      <c r="CM237" s="9">
        <f>LEN(H237)</f>
        <v>23</v>
      </c>
      <c r="CN237" s="9"/>
      <c r="CO237" s="9"/>
      <c r="CP237"/>
      <c r="CQ237"/>
      <c r="CR237"/>
    </row>
    <row r="238" spans="1:96" s="62" customFormat="1" ht="15" x14ac:dyDescent="0.25">
      <c r="A238" s="55">
        <f t="shared" si="185"/>
        <v>238</v>
      </c>
      <c r="B238" s="71"/>
      <c r="C238" s="71"/>
      <c r="D238" s="71"/>
      <c r="E238" s="71"/>
      <c r="F238" s="94"/>
      <c r="G238" s="73" t="s">
        <v>54</v>
      </c>
      <c r="H238" s="98" t="s">
        <v>129</v>
      </c>
      <c r="I238" s="71"/>
      <c r="J238" s="63">
        <f t="shared" si="189"/>
        <v>0</v>
      </c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99"/>
      <c r="CE238" s="99"/>
      <c r="CF238" s="99"/>
      <c r="CG238" s="100"/>
      <c r="CH238" s="77"/>
      <c r="CI238" s="77"/>
      <c r="CJ238" s="77"/>
      <c r="CK238" s="77"/>
      <c r="CL238" s="61"/>
      <c r="CM238" s="9">
        <f>LEN(H238)</f>
        <v>25</v>
      </c>
      <c r="CN238" s="9"/>
      <c r="CO238" s="9"/>
      <c r="CP238"/>
      <c r="CQ238"/>
      <c r="CR238"/>
    </row>
    <row r="239" spans="1:96" s="62" customFormat="1" ht="15" x14ac:dyDescent="0.25">
      <c r="A239" s="55">
        <f t="shared" si="185"/>
        <v>239</v>
      </c>
      <c r="B239" s="71"/>
      <c r="C239" s="71"/>
      <c r="D239" s="71"/>
      <c r="E239" s="71"/>
      <c r="F239" s="94"/>
      <c r="G239" s="73" t="s">
        <v>43</v>
      </c>
      <c r="H239" s="73" t="s">
        <v>130</v>
      </c>
      <c r="I239" s="71"/>
      <c r="J239" s="63">
        <f t="shared" si="189"/>
        <v>0</v>
      </c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100"/>
      <c r="CH239" s="77"/>
      <c r="CI239" s="77"/>
      <c r="CJ239" s="77"/>
      <c r="CK239" s="77"/>
      <c r="CL239" s="61"/>
      <c r="CM239" s="9"/>
      <c r="CN239" s="9"/>
      <c r="CO239" s="9"/>
      <c r="CP239"/>
      <c r="CQ239"/>
      <c r="CR239"/>
    </row>
    <row r="240" spans="1:96" ht="15" x14ac:dyDescent="0.25">
      <c r="A240" s="55">
        <f t="shared" si="185"/>
        <v>240</v>
      </c>
      <c r="B240" s="71"/>
      <c r="C240" s="71"/>
      <c r="D240" s="71"/>
      <c r="E240" s="71"/>
      <c r="F240" s="94"/>
      <c r="G240" s="73" t="s">
        <v>45</v>
      </c>
      <c r="H240" s="73" t="s">
        <v>131</v>
      </c>
      <c r="I240" s="71"/>
      <c r="J240" s="63">
        <f t="shared" si="189"/>
        <v>0</v>
      </c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99"/>
      <c r="CE240" s="99"/>
      <c r="CF240" s="99"/>
      <c r="CG240" s="100"/>
      <c r="CH240" s="77"/>
      <c r="CI240" s="77"/>
      <c r="CJ240" s="77"/>
      <c r="CK240" s="77"/>
      <c r="CL240" s="8"/>
    </row>
    <row r="241" spans="1:96" ht="15" x14ac:dyDescent="0.25">
      <c r="A241" s="55">
        <f t="shared" si="185"/>
        <v>241</v>
      </c>
      <c r="B241" s="73"/>
      <c r="C241" s="73"/>
      <c r="D241" s="73"/>
      <c r="E241" s="73"/>
      <c r="F241" s="96"/>
      <c r="G241" s="73" t="s">
        <v>47</v>
      </c>
      <c r="H241" s="98" t="s">
        <v>132</v>
      </c>
      <c r="I241" s="73"/>
      <c r="J241" s="63">
        <f t="shared" si="189"/>
        <v>0</v>
      </c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6"/>
      <c r="CH241" s="77"/>
      <c r="CI241" s="77"/>
      <c r="CJ241" s="77"/>
      <c r="CK241" s="77"/>
      <c r="CL241" s="8"/>
    </row>
    <row r="242" spans="1:96" ht="15" x14ac:dyDescent="0.25">
      <c r="A242" s="55">
        <f t="shared" si="185"/>
        <v>242</v>
      </c>
      <c r="B242" s="73"/>
      <c r="C242" s="73"/>
      <c r="D242" s="73"/>
      <c r="E242" s="73"/>
      <c r="F242" s="96"/>
      <c r="G242" s="73" t="s">
        <v>49</v>
      </c>
      <c r="H242" s="98" t="s">
        <v>133</v>
      </c>
      <c r="I242" s="73"/>
      <c r="J242" s="63">
        <f t="shared" si="189"/>
        <v>0</v>
      </c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6"/>
      <c r="CH242" s="77"/>
      <c r="CI242" s="77"/>
      <c r="CJ242" s="77"/>
      <c r="CK242" s="77"/>
      <c r="CL242" s="8"/>
    </row>
    <row r="243" spans="1:96" ht="15" x14ac:dyDescent="0.25">
      <c r="A243" s="55">
        <f t="shared" si="185"/>
        <v>243</v>
      </c>
      <c r="B243" s="73"/>
      <c r="C243" s="73"/>
      <c r="D243" s="73"/>
      <c r="E243" s="73"/>
      <c r="F243" s="96"/>
      <c r="G243" s="73" t="s">
        <v>134</v>
      </c>
      <c r="H243" s="73" t="s">
        <v>135</v>
      </c>
      <c r="I243" s="73"/>
      <c r="J243" s="63">
        <f t="shared" si="189"/>
        <v>0</v>
      </c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6"/>
      <c r="CH243" s="77"/>
      <c r="CI243" s="77"/>
      <c r="CJ243" s="77"/>
      <c r="CK243" s="77"/>
      <c r="CL243" s="8"/>
    </row>
    <row r="244" spans="1:96" s="62" customFormat="1" ht="15" x14ac:dyDescent="0.25">
      <c r="A244" s="55">
        <f t="shared" si="185"/>
        <v>244</v>
      </c>
      <c r="B244" s="73"/>
      <c r="C244" s="73"/>
      <c r="D244" s="73"/>
      <c r="E244" s="73"/>
      <c r="F244" s="96"/>
      <c r="G244" s="73" t="s">
        <v>136</v>
      </c>
      <c r="H244" s="73" t="s">
        <v>137</v>
      </c>
      <c r="I244" s="73"/>
      <c r="J244" s="63">
        <f t="shared" si="189"/>
        <v>0</v>
      </c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6"/>
      <c r="CH244" s="77"/>
      <c r="CI244" s="77"/>
      <c r="CJ244" s="77"/>
      <c r="CK244" s="77"/>
      <c r="CL244" s="61"/>
      <c r="CM244" s="9"/>
      <c r="CN244" s="9"/>
      <c r="CO244" s="9"/>
      <c r="CP244"/>
      <c r="CQ244"/>
      <c r="CR244"/>
    </row>
    <row r="245" spans="1:96" ht="15" x14ac:dyDescent="0.25">
      <c r="A245" s="55">
        <f t="shared" si="185"/>
        <v>245</v>
      </c>
      <c r="B245" s="71"/>
      <c r="C245" s="71"/>
      <c r="D245" s="71"/>
      <c r="E245" s="71"/>
      <c r="F245" s="94" t="s">
        <v>51</v>
      </c>
      <c r="G245" s="95" t="s">
        <v>52</v>
      </c>
      <c r="H245" s="71"/>
      <c r="I245" s="71"/>
      <c r="J245" s="63">
        <f t="shared" si="189"/>
        <v>0</v>
      </c>
      <c r="K245" s="92">
        <f>SUM(K246:K255)</f>
        <v>0</v>
      </c>
      <c r="L245" s="92">
        <f t="shared" ref="L245:BW245" si="223">SUM(L246:L255)</f>
        <v>0</v>
      </c>
      <c r="M245" s="92">
        <f t="shared" si="223"/>
        <v>0</v>
      </c>
      <c r="N245" s="92">
        <f t="shared" si="223"/>
        <v>0</v>
      </c>
      <c r="O245" s="92">
        <f t="shared" si="223"/>
        <v>0</v>
      </c>
      <c r="P245" s="92">
        <f t="shared" si="223"/>
        <v>0</v>
      </c>
      <c r="Q245" s="92">
        <f t="shared" si="223"/>
        <v>0</v>
      </c>
      <c r="R245" s="92">
        <f t="shared" si="223"/>
        <v>0</v>
      </c>
      <c r="S245" s="92">
        <f t="shared" si="223"/>
        <v>0</v>
      </c>
      <c r="T245" s="92">
        <f t="shared" si="223"/>
        <v>0</v>
      </c>
      <c r="U245" s="92">
        <f t="shared" si="223"/>
        <v>0</v>
      </c>
      <c r="V245" s="92">
        <f t="shared" si="223"/>
        <v>0</v>
      </c>
      <c r="W245" s="92">
        <f t="shared" si="223"/>
        <v>0</v>
      </c>
      <c r="X245" s="92">
        <f t="shared" si="223"/>
        <v>0</v>
      </c>
      <c r="Y245" s="92">
        <f t="shared" si="223"/>
        <v>0</v>
      </c>
      <c r="Z245" s="92">
        <f t="shared" si="223"/>
        <v>0</v>
      </c>
      <c r="AA245" s="92">
        <f t="shared" si="223"/>
        <v>0</v>
      </c>
      <c r="AB245" s="92">
        <f t="shared" si="223"/>
        <v>0</v>
      </c>
      <c r="AC245" s="92">
        <f t="shared" si="223"/>
        <v>0</v>
      </c>
      <c r="AD245" s="92">
        <f t="shared" si="223"/>
        <v>0</v>
      </c>
      <c r="AE245" s="92">
        <f t="shared" si="223"/>
        <v>0</v>
      </c>
      <c r="AF245" s="92">
        <f t="shared" si="223"/>
        <v>0</v>
      </c>
      <c r="AG245" s="92">
        <f t="shared" si="223"/>
        <v>0</v>
      </c>
      <c r="AH245" s="92">
        <f t="shared" si="223"/>
        <v>0</v>
      </c>
      <c r="AI245" s="92">
        <f t="shared" si="223"/>
        <v>0</v>
      </c>
      <c r="AJ245" s="92">
        <f t="shared" si="223"/>
        <v>0</v>
      </c>
      <c r="AK245" s="92">
        <f t="shared" si="223"/>
        <v>0</v>
      </c>
      <c r="AL245" s="92">
        <f t="shared" si="223"/>
        <v>0</v>
      </c>
      <c r="AM245" s="92">
        <f t="shared" si="223"/>
        <v>0</v>
      </c>
      <c r="AN245" s="92">
        <f t="shared" si="223"/>
        <v>0</v>
      </c>
      <c r="AO245" s="92">
        <f t="shared" si="223"/>
        <v>0</v>
      </c>
      <c r="AP245" s="92">
        <f t="shared" si="223"/>
        <v>0</v>
      </c>
      <c r="AQ245" s="92">
        <f t="shared" si="223"/>
        <v>0</v>
      </c>
      <c r="AR245" s="92">
        <f t="shared" si="223"/>
        <v>0</v>
      </c>
      <c r="AS245" s="92">
        <f t="shared" si="223"/>
        <v>0</v>
      </c>
      <c r="AT245" s="92">
        <f t="shared" si="223"/>
        <v>0</v>
      </c>
      <c r="AU245" s="92">
        <f t="shared" si="223"/>
        <v>0</v>
      </c>
      <c r="AV245" s="92">
        <f t="shared" si="223"/>
        <v>0</v>
      </c>
      <c r="AW245" s="92">
        <f t="shared" si="223"/>
        <v>0</v>
      </c>
      <c r="AX245" s="92">
        <f t="shared" si="223"/>
        <v>0</v>
      </c>
      <c r="AY245" s="92">
        <f t="shared" si="223"/>
        <v>0</v>
      </c>
      <c r="AZ245" s="92">
        <f t="shared" si="223"/>
        <v>0</v>
      </c>
      <c r="BA245" s="92">
        <f t="shared" si="223"/>
        <v>0</v>
      </c>
      <c r="BB245" s="92">
        <f t="shared" si="223"/>
        <v>0</v>
      </c>
      <c r="BC245" s="92">
        <f t="shared" si="223"/>
        <v>0</v>
      </c>
      <c r="BD245" s="92">
        <f t="shared" si="223"/>
        <v>0</v>
      </c>
      <c r="BE245" s="92">
        <f t="shared" si="223"/>
        <v>0</v>
      </c>
      <c r="BF245" s="92">
        <f t="shared" si="223"/>
        <v>0</v>
      </c>
      <c r="BG245" s="92">
        <f t="shared" si="223"/>
        <v>0</v>
      </c>
      <c r="BH245" s="92">
        <f t="shared" si="223"/>
        <v>0</v>
      </c>
      <c r="BI245" s="92">
        <f t="shared" si="223"/>
        <v>0</v>
      </c>
      <c r="BJ245" s="92">
        <f t="shared" si="223"/>
        <v>0</v>
      </c>
      <c r="BK245" s="92">
        <f t="shared" si="223"/>
        <v>0</v>
      </c>
      <c r="BL245" s="92">
        <f t="shared" si="223"/>
        <v>0</v>
      </c>
      <c r="BM245" s="92">
        <f t="shared" si="223"/>
        <v>0</v>
      </c>
      <c r="BN245" s="92">
        <f t="shared" si="223"/>
        <v>0</v>
      </c>
      <c r="BO245" s="92">
        <f t="shared" si="223"/>
        <v>0</v>
      </c>
      <c r="BP245" s="92">
        <f t="shared" si="223"/>
        <v>0</v>
      </c>
      <c r="BQ245" s="92">
        <f t="shared" si="223"/>
        <v>0</v>
      </c>
      <c r="BR245" s="92">
        <f t="shared" si="223"/>
        <v>0</v>
      </c>
      <c r="BS245" s="92">
        <f t="shared" si="223"/>
        <v>0</v>
      </c>
      <c r="BT245" s="92">
        <f t="shared" si="223"/>
        <v>0</v>
      </c>
      <c r="BU245" s="92">
        <f t="shared" si="223"/>
        <v>0</v>
      </c>
      <c r="BV245" s="92">
        <f t="shared" si="223"/>
        <v>0</v>
      </c>
      <c r="BW245" s="92">
        <f t="shared" si="223"/>
        <v>0</v>
      </c>
      <c r="BX245" s="92">
        <f t="shared" ref="BX245:CV245" si="224">SUM(BX246:BX255)</f>
        <v>0</v>
      </c>
      <c r="BY245" s="92">
        <f t="shared" si="224"/>
        <v>0</v>
      </c>
      <c r="BZ245" s="92">
        <f t="shared" si="224"/>
        <v>0</v>
      </c>
      <c r="CA245" s="92">
        <f t="shared" si="224"/>
        <v>0</v>
      </c>
      <c r="CB245" s="92">
        <f t="shared" si="224"/>
        <v>0</v>
      </c>
      <c r="CC245" s="92">
        <f t="shared" si="224"/>
        <v>0</v>
      </c>
      <c r="CD245" s="92">
        <f t="shared" si="224"/>
        <v>0</v>
      </c>
      <c r="CE245" s="92">
        <f t="shared" si="224"/>
        <v>0</v>
      </c>
      <c r="CF245" s="92">
        <f t="shared" si="224"/>
        <v>0</v>
      </c>
      <c r="CG245" s="93">
        <f>SUM(CG246:CG255)</f>
        <v>0</v>
      </c>
      <c r="CH245" s="80">
        <f t="shared" ref="CH245:CK245" si="225">SUM(CH246:CH255)</f>
        <v>0</v>
      </c>
      <c r="CI245" s="80">
        <f t="shared" si="225"/>
        <v>0</v>
      </c>
      <c r="CJ245" s="80">
        <f t="shared" si="225"/>
        <v>0</v>
      </c>
      <c r="CK245" s="80">
        <f t="shared" si="225"/>
        <v>0</v>
      </c>
      <c r="CL245" s="8"/>
    </row>
    <row r="246" spans="1:96" ht="15" x14ac:dyDescent="0.25">
      <c r="A246" s="55">
        <f t="shared" si="185"/>
        <v>246</v>
      </c>
      <c r="B246" s="73"/>
      <c r="C246" s="73"/>
      <c r="D246" s="73"/>
      <c r="E246" s="73"/>
      <c r="F246" s="94"/>
      <c r="G246" s="73" t="s">
        <v>41</v>
      </c>
      <c r="H246" s="73" t="s">
        <v>138</v>
      </c>
      <c r="I246" s="73"/>
      <c r="J246" s="63">
        <f t="shared" si="189"/>
        <v>0</v>
      </c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6"/>
      <c r="CH246" s="77"/>
      <c r="CI246" s="77"/>
      <c r="CJ246" s="77"/>
      <c r="CK246" s="77"/>
      <c r="CL246" s="8"/>
      <c r="CM246" s="9">
        <v>1</v>
      </c>
    </row>
    <row r="247" spans="1:96" ht="15" x14ac:dyDescent="0.25">
      <c r="A247" s="55">
        <f t="shared" si="185"/>
        <v>247</v>
      </c>
      <c r="B247" s="73"/>
      <c r="C247" s="73"/>
      <c r="D247" s="73"/>
      <c r="E247" s="73"/>
      <c r="F247" s="94"/>
      <c r="G247" s="73" t="s">
        <v>54</v>
      </c>
      <c r="H247" s="73" t="s">
        <v>139</v>
      </c>
      <c r="I247" s="73"/>
      <c r="J247" s="63">
        <f t="shared" si="189"/>
        <v>0</v>
      </c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6"/>
      <c r="CH247" s="77"/>
      <c r="CI247" s="77"/>
      <c r="CJ247" s="77"/>
      <c r="CK247" s="77"/>
      <c r="CL247" s="8"/>
      <c r="CM247" s="9">
        <v>1</v>
      </c>
    </row>
    <row r="248" spans="1:96" ht="15" x14ac:dyDescent="0.25">
      <c r="A248" s="55">
        <f t="shared" si="185"/>
        <v>248</v>
      </c>
      <c r="B248" s="73"/>
      <c r="C248" s="73"/>
      <c r="D248" s="73"/>
      <c r="E248" s="73"/>
      <c r="F248" s="94"/>
      <c r="G248" s="73" t="s">
        <v>43</v>
      </c>
      <c r="H248" s="73" t="s">
        <v>140</v>
      </c>
      <c r="I248" s="73"/>
      <c r="J248" s="63">
        <f t="shared" si="189"/>
        <v>0</v>
      </c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6"/>
      <c r="CH248" s="77"/>
      <c r="CI248" s="77"/>
      <c r="CJ248" s="77"/>
      <c r="CK248" s="77"/>
      <c r="CL248" s="8"/>
    </row>
    <row r="249" spans="1:96" ht="15" x14ac:dyDescent="0.25">
      <c r="A249" s="55">
        <f t="shared" si="185"/>
        <v>249</v>
      </c>
      <c r="B249" s="73"/>
      <c r="C249" s="73"/>
      <c r="D249" s="73"/>
      <c r="E249" s="73"/>
      <c r="F249" s="94"/>
      <c r="G249" s="73" t="s">
        <v>45</v>
      </c>
      <c r="H249" s="73" t="s">
        <v>141</v>
      </c>
      <c r="I249" s="73"/>
      <c r="J249" s="63">
        <f t="shared" si="189"/>
        <v>0</v>
      </c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6"/>
      <c r="CH249" s="77"/>
      <c r="CI249" s="77"/>
      <c r="CJ249" s="77"/>
      <c r="CK249" s="77"/>
      <c r="CL249" s="8"/>
    </row>
    <row r="250" spans="1:96" ht="15" x14ac:dyDescent="0.25">
      <c r="A250" s="55">
        <f t="shared" si="185"/>
        <v>250</v>
      </c>
      <c r="B250" s="73"/>
      <c r="C250" s="73"/>
      <c r="D250" s="73"/>
      <c r="E250" s="73"/>
      <c r="F250" s="94"/>
      <c r="G250" s="73" t="s">
        <v>47</v>
      </c>
      <c r="H250" s="73" t="s">
        <v>142</v>
      </c>
      <c r="I250" s="73"/>
      <c r="J250" s="63">
        <f t="shared" si="189"/>
        <v>0</v>
      </c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6"/>
      <c r="CH250" s="77"/>
      <c r="CI250" s="77"/>
      <c r="CJ250" s="77"/>
      <c r="CK250" s="77"/>
      <c r="CL250" s="8"/>
    </row>
    <row r="251" spans="1:96" ht="15" x14ac:dyDescent="0.25">
      <c r="A251" s="55">
        <f t="shared" si="185"/>
        <v>251</v>
      </c>
      <c r="B251" s="73"/>
      <c r="C251" s="73"/>
      <c r="D251" s="73"/>
      <c r="E251" s="73"/>
      <c r="F251" s="96"/>
      <c r="G251" s="73" t="s">
        <v>49</v>
      </c>
      <c r="H251" s="73" t="s">
        <v>143</v>
      </c>
      <c r="I251" s="73"/>
      <c r="J251" s="63">
        <f t="shared" si="189"/>
        <v>0</v>
      </c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6"/>
      <c r="CH251" s="77"/>
      <c r="CI251" s="77"/>
      <c r="CJ251" s="77"/>
      <c r="CK251" s="77"/>
      <c r="CL251" s="8"/>
      <c r="CM251" s="9">
        <v>1</v>
      </c>
    </row>
    <row r="252" spans="1:96" ht="15" x14ac:dyDescent="0.25">
      <c r="A252" s="55">
        <f t="shared" si="185"/>
        <v>252</v>
      </c>
      <c r="B252" s="73"/>
      <c r="C252" s="73"/>
      <c r="D252" s="73"/>
      <c r="E252" s="73"/>
      <c r="F252" s="96"/>
      <c r="G252" s="73" t="s">
        <v>134</v>
      </c>
      <c r="H252" s="73" t="s">
        <v>144</v>
      </c>
      <c r="I252" s="73"/>
      <c r="J252" s="63">
        <f t="shared" si="189"/>
        <v>0</v>
      </c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6"/>
      <c r="CH252" s="77"/>
      <c r="CI252" s="77"/>
      <c r="CJ252" s="77"/>
      <c r="CK252" s="77"/>
      <c r="CL252" s="8"/>
      <c r="CM252" s="9">
        <v>1</v>
      </c>
    </row>
    <row r="253" spans="1:96" ht="15" x14ac:dyDescent="0.25">
      <c r="A253" s="55">
        <f t="shared" si="185"/>
        <v>253</v>
      </c>
      <c r="B253" s="73"/>
      <c r="C253" s="73"/>
      <c r="D253" s="73"/>
      <c r="E253" s="73"/>
      <c r="F253" s="96"/>
      <c r="G253" s="73" t="s">
        <v>136</v>
      </c>
      <c r="H253" s="73" t="s">
        <v>145</v>
      </c>
      <c r="I253" s="73"/>
      <c r="J253" s="63">
        <f t="shared" si="189"/>
        <v>0</v>
      </c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6"/>
      <c r="CH253" s="77"/>
      <c r="CI253" s="77"/>
      <c r="CJ253" s="77"/>
      <c r="CK253" s="77"/>
      <c r="CL253" s="8"/>
    </row>
    <row r="254" spans="1:96" ht="15" x14ac:dyDescent="0.25">
      <c r="A254" s="55">
        <f t="shared" si="185"/>
        <v>254</v>
      </c>
      <c r="B254" s="73"/>
      <c r="C254" s="73"/>
      <c r="D254" s="73"/>
      <c r="E254" s="73"/>
      <c r="F254" s="96"/>
      <c r="G254" s="73" t="s">
        <v>146</v>
      </c>
      <c r="H254" s="73" t="s">
        <v>147</v>
      </c>
      <c r="I254" s="73"/>
      <c r="J254" s="63">
        <f t="shared" si="189"/>
        <v>0</v>
      </c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6"/>
      <c r="CH254" s="77"/>
      <c r="CI254" s="77"/>
      <c r="CJ254" s="77"/>
      <c r="CK254" s="77"/>
      <c r="CL254" s="8"/>
    </row>
    <row r="255" spans="1:96" s="62" customFormat="1" ht="15" x14ac:dyDescent="0.25">
      <c r="A255" s="55">
        <f t="shared" si="185"/>
        <v>255</v>
      </c>
      <c r="B255" s="73"/>
      <c r="C255" s="73"/>
      <c r="D255" s="73"/>
      <c r="E255" s="73"/>
      <c r="F255" s="96"/>
      <c r="G255" s="73" t="s">
        <v>148</v>
      </c>
      <c r="H255" s="73" t="s">
        <v>149</v>
      </c>
      <c r="I255" s="73"/>
      <c r="J255" s="63">
        <f t="shared" si="189"/>
        <v>0</v>
      </c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6"/>
      <c r="CH255" s="77"/>
      <c r="CI255" s="77"/>
      <c r="CJ255" s="77"/>
      <c r="CK255" s="77"/>
      <c r="CL255" s="61"/>
      <c r="CM255" s="9"/>
      <c r="CN255" s="9"/>
      <c r="CO255" s="9"/>
      <c r="CP255"/>
      <c r="CQ255"/>
      <c r="CR255"/>
    </row>
    <row r="256" spans="1:96" s="62" customFormat="1" ht="15" x14ac:dyDescent="0.25">
      <c r="A256" s="55">
        <f t="shared" si="185"/>
        <v>256</v>
      </c>
      <c r="B256" s="71"/>
      <c r="C256" s="71"/>
      <c r="D256" s="71"/>
      <c r="E256" s="71" t="s">
        <v>21</v>
      </c>
      <c r="F256" s="102" t="s">
        <v>34</v>
      </c>
      <c r="G256" s="71"/>
      <c r="H256" s="71"/>
      <c r="I256" s="71"/>
      <c r="J256" s="63">
        <f t="shared" si="189"/>
        <v>0</v>
      </c>
      <c r="K256" s="92">
        <f>SUM(K257,K268)</f>
        <v>0</v>
      </c>
      <c r="L256" s="92">
        <f t="shared" ref="L256:BW256" si="226">SUM(L257,L268)</f>
        <v>0</v>
      </c>
      <c r="M256" s="92">
        <f t="shared" si="226"/>
        <v>0</v>
      </c>
      <c r="N256" s="92">
        <f t="shared" si="226"/>
        <v>0</v>
      </c>
      <c r="O256" s="92">
        <f t="shared" si="226"/>
        <v>0</v>
      </c>
      <c r="P256" s="92">
        <f t="shared" si="226"/>
        <v>0</v>
      </c>
      <c r="Q256" s="92">
        <f t="shared" si="226"/>
        <v>0</v>
      </c>
      <c r="R256" s="92">
        <f t="shared" si="226"/>
        <v>0</v>
      </c>
      <c r="S256" s="92">
        <f t="shared" si="226"/>
        <v>0</v>
      </c>
      <c r="T256" s="92">
        <f t="shared" si="226"/>
        <v>0</v>
      </c>
      <c r="U256" s="92">
        <f t="shared" si="226"/>
        <v>0</v>
      </c>
      <c r="V256" s="92">
        <f t="shared" si="226"/>
        <v>0</v>
      </c>
      <c r="W256" s="92">
        <f t="shared" si="226"/>
        <v>0</v>
      </c>
      <c r="X256" s="92">
        <f t="shared" si="226"/>
        <v>0</v>
      </c>
      <c r="Y256" s="92">
        <f t="shared" si="226"/>
        <v>0</v>
      </c>
      <c r="Z256" s="92">
        <f t="shared" si="226"/>
        <v>0</v>
      </c>
      <c r="AA256" s="92">
        <f t="shared" si="226"/>
        <v>0</v>
      </c>
      <c r="AB256" s="92">
        <f t="shared" si="226"/>
        <v>0</v>
      </c>
      <c r="AC256" s="92">
        <f t="shared" si="226"/>
        <v>0</v>
      </c>
      <c r="AD256" s="92">
        <f t="shared" si="226"/>
        <v>0</v>
      </c>
      <c r="AE256" s="92">
        <f t="shared" si="226"/>
        <v>0</v>
      </c>
      <c r="AF256" s="92">
        <f t="shared" si="226"/>
        <v>0</v>
      </c>
      <c r="AG256" s="92">
        <f t="shared" si="226"/>
        <v>0</v>
      </c>
      <c r="AH256" s="92">
        <f t="shared" si="226"/>
        <v>0</v>
      </c>
      <c r="AI256" s="92">
        <f t="shared" si="226"/>
        <v>0</v>
      </c>
      <c r="AJ256" s="92">
        <f t="shared" si="226"/>
        <v>0</v>
      </c>
      <c r="AK256" s="92">
        <f t="shared" si="226"/>
        <v>0</v>
      </c>
      <c r="AL256" s="92">
        <f t="shared" si="226"/>
        <v>0</v>
      </c>
      <c r="AM256" s="92">
        <f t="shared" si="226"/>
        <v>0</v>
      </c>
      <c r="AN256" s="92">
        <f t="shared" si="226"/>
        <v>0</v>
      </c>
      <c r="AO256" s="92">
        <f t="shared" si="226"/>
        <v>0</v>
      </c>
      <c r="AP256" s="92">
        <f t="shared" si="226"/>
        <v>0</v>
      </c>
      <c r="AQ256" s="92">
        <f t="shared" si="226"/>
        <v>0</v>
      </c>
      <c r="AR256" s="92">
        <f t="shared" si="226"/>
        <v>0</v>
      </c>
      <c r="AS256" s="92">
        <f t="shared" si="226"/>
        <v>0</v>
      </c>
      <c r="AT256" s="92">
        <f t="shared" si="226"/>
        <v>0</v>
      </c>
      <c r="AU256" s="92">
        <f t="shared" si="226"/>
        <v>0</v>
      </c>
      <c r="AV256" s="92">
        <f t="shared" si="226"/>
        <v>0</v>
      </c>
      <c r="AW256" s="92">
        <f t="shared" si="226"/>
        <v>0</v>
      </c>
      <c r="AX256" s="92">
        <f t="shared" si="226"/>
        <v>0</v>
      </c>
      <c r="AY256" s="92">
        <f t="shared" si="226"/>
        <v>0</v>
      </c>
      <c r="AZ256" s="92">
        <f t="shared" si="226"/>
        <v>0</v>
      </c>
      <c r="BA256" s="92">
        <f t="shared" si="226"/>
        <v>0</v>
      </c>
      <c r="BB256" s="92">
        <f t="shared" si="226"/>
        <v>0</v>
      </c>
      <c r="BC256" s="92">
        <f t="shared" si="226"/>
        <v>0</v>
      </c>
      <c r="BD256" s="92">
        <f t="shared" si="226"/>
        <v>0</v>
      </c>
      <c r="BE256" s="92">
        <f t="shared" si="226"/>
        <v>0</v>
      </c>
      <c r="BF256" s="92">
        <f t="shared" si="226"/>
        <v>0</v>
      </c>
      <c r="BG256" s="92">
        <f t="shared" si="226"/>
        <v>0</v>
      </c>
      <c r="BH256" s="92">
        <f t="shared" si="226"/>
        <v>0</v>
      </c>
      <c r="BI256" s="92">
        <f t="shared" si="226"/>
        <v>0</v>
      </c>
      <c r="BJ256" s="92">
        <f t="shared" si="226"/>
        <v>0</v>
      </c>
      <c r="BK256" s="92">
        <f t="shared" si="226"/>
        <v>0</v>
      </c>
      <c r="BL256" s="92">
        <f t="shared" si="226"/>
        <v>0</v>
      </c>
      <c r="BM256" s="92">
        <f t="shared" si="226"/>
        <v>0</v>
      </c>
      <c r="BN256" s="92">
        <f t="shared" si="226"/>
        <v>0</v>
      </c>
      <c r="BO256" s="92">
        <f t="shared" si="226"/>
        <v>0</v>
      </c>
      <c r="BP256" s="92">
        <f t="shared" si="226"/>
        <v>0</v>
      </c>
      <c r="BQ256" s="92">
        <f t="shared" si="226"/>
        <v>0</v>
      </c>
      <c r="BR256" s="92">
        <f t="shared" si="226"/>
        <v>0</v>
      </c>
      <c r="BS256" s="92">
        <f t="shared" si="226"/>
        <v>0</v>
      </c>
      <c r="BT256" s="92">
        <f t="shared" si="226"/>
        <v>0</v>
      </c>
      <c r="BU256" s="92">
        <f t="shared" si="226"/>
        <v>0</v>
      </c>
      <c r="BV256" s="92">
        <f t="shared" si="226"/>
        <v>0</v>
      </c>
      <c r="BW256" s="92">
        <f t="shared" si="226"/>
        <v>0</v>
      </c>
      <c r="BX256" s="92">
        <f t="shared" ref="BX256:CV256" si="227">SUM(BX257,BX268)</f>
        <v>0</v>
      </c>
      <c r="BY256" s="92">
        <f t="shared" si="227"/>
        <v>0</v>
      </c>
      <c r="BZ256" s="92">
        <f t="shared" si="227"/>
        <v>0</v>
      </c>
      <c r="CA256" s="92">
        <f t="shared" si="227"/>
        <v>0</v>
      </c>
      <c r="CB256" s="92">
        <f t="shared" si="227"/>
        <v>0</v>
      </c>
      <c r="CC256" s="92">
        <f t="shared" si="227"/>
        <v>0</v>
      </c>
      <c r="CD256" s="92">
        <f t="shared" si="227"/>
        <v>0</v>
      </c>
      <c r="CE256" s="92">
        <f t="shared" si="227"/>
        <v>0</v>
      </c>
      <c r="CF256" s="92">
        <f t="shared" si="227"/>
        <v>0</v>
      </c>
      <c r="CG256" s="93">
        <f>SUM(CG257,CG268)</f>
        <v>0</v>
      </c>
      <c r="CH256" s="80">
        <f t="shared" ref="CH256:CK256" si="228">SUM(CH257,CH268)</f>
        <v>0</v>
      </c>
      <c r="CI256" s="80">
        <f t="shared" si="228"/>
        <v>0</v>
      </c>
      <c r="CJ256" s="80">
        <f t="shared" si="228"/>
        <v>0</v>
      </c>
      <c r="CK256" s="80">
        <f t="shared" si="228"/>
        <v>0</v>
      </c>
      <c r="CL256" s="61"/>
      <c r="CM256" s="9"/>
      <c r="CN256" s="9"/>
      <c r="CO256" s="9"/>
      <c r="CP256"/>
      <c r="CQ256"/>
      <c r="CR256"/>
    </row>
    <row r="257" spans="1:96" s="62" customFormat="1" ht="15" x14ac:dyDescent="0.25">
      <c r="A257" s="55">
        <f t="shared" si="185"/>
        <v>257</v>
      </c>
      <c r="B257" s="71"/>
      <c r="C257" s="71"/>
      <c r="D257" s="71"/>
      <c r="E257" s="71"/>
      <c r="F257" s="94" t="s">
        <v>39</v>
      </c>
      <c r="G257" s="95" t="s">
        <v>40</v>
      </c>
      <c r="H257" s="71"/>
      <c r="I257" s="71"/>
      <c r="J257" s="63">
        <f t="shared" si="189"/>
        <v>0</v>
      </c>
      <c r="K257" s="92">
        <f>SUM(K258:K267)</f>
        <v>0</v>
      </c>
      <c r="L257" s="92">
        <f t="shared" ref="L257:BW257" si="229">SUM(L258:L267)</f>
        <v>0</v>
      </c>
      <c r="M257" s="92">
        <f t="shared" si="229"/>
        <v>0</v>
      </c>
      <c r="N257" s="92">
        <f t="shared" si="229"/>
        <v>0</v>
      </c>
      <c r="O257" s="92">
        <f t="shared" si="229"/>
        <v>0</v>
      </c>
      <c r="P257" s="92">
        <f t="shared" si="229"/>
        <v>0</v>
      </c>
      <c r="Q257" s="92">
        <f t="shared" si="229"/>
        <v>0</v>
      </c>
      <c r="R257" s="92">
        <f t="shared" si="229"/>
        <v>0</v>
      </c>
      <c r="S257" s="92">
        <f t="shared" si="229"/>
        <v>0</v>
      </c>
      <c r="T257" s="92">
        <f t="shared" si="229"/>
        <v>0</v>
      </c>
      <c r="U257" s="92">
        <f t="shared" si="229"/>
        <v>0</v>
      </c>
      <c r="V257" s="92">
        <f t="shared" si="229"/>
        <v>0</v>
      </c>
      <c r="W257" s="92">
        <f t="shared" si="229"/>
        <v>0</v>
      </c>
      <c r="X257" s="92">
        <f t="shared" si="229"/>
        <v>0</v>
      </c>
      <c r="Y257" s="92">
        <f t="shared" si="229"/>
        <v>0</v>
      </c>
      <c r="Z257" s="92">
        <f t="shared" si="229"/>
        <v>0</v>
      </c>
      <c r="AA257" s="92">
        <f t="shared" si="229"/>
        <v>0</v>
      </c>
      <c r="AB257" s="92">
        <f t="shared" si="229"/>
        <v>0</v>
      </c>
      <c r="AC257" s="92">
        <f t="shared" si="229"/>
        <v>0</v>
      </c>
      <c r="AD257" s="92">
        <f t="shared" si="229"/>
        <v>0</v>
      </c>
      <c r="AE257" s="92">
        <f t="shared" si="229"/>
        <v>0</v>
      </c>
      <c r="AF257" s="92">
        <f t="shared" si="229"/>
        <v>0</v>
      </c>
      <c r="AG257" s="92">
        <f t="shared" si="229"/>
        <v>0</v>
      </c>
      <c r="AH257" s="92">
        <f t="shared" si="229"/>
        <v>0</v>
      </c>
      <c r="AI257" s="92">
        <f t="shared" si="229"/>
        <v>0</v>
      </c>
      <c r="AJ257" s="92">
        <f t="shared" si="229"/>
        <v>0</v>
      </c>
      <c r="AK257" s="92">
        <f t="shared" si="229"/>
        <v>0</v>
      </c>
      <c r="AL257" s="92">
        <f t="shared" si="229"/>
        <v>0</v>
      </c>
      <c r="AM257" s="92">
        <f t="shared" si="229"/>
        <v>0</v>
      </c>
      <c r="AN257" s="92">
        <f t="shared" si="229"/>
        <v>0</v>
      </c>
      <c r="AO257" s="92">
        <f t="shared" si="229"/>
        <v>0</v>
      </c>
      <c r="AP257" s="92">
        <f t="shared" si="229"/>
        <v>0</v>
      </c>
      <c r="AQ257" s="92">
        <f t="shared" si="229"/>
        <v>0</v>
      </c>
      <c r="AR257" s="92">
        <f t="shared" si="229"/>
        <v>0</v>
      </c>
      <c r="AS257" s="92">
        <f t="shared" si="229"/>
        <v>0</v>
      </c>
      <c r="AT257" s="92">
        <f t="shared" si="229"/>
        <v>0</v>
      </c>
      <c r="AU257" s="92">
        <f t="shared" si="229"/>
        <v>0</v>
      </c>
      <c r="AV257" s="92">
        <f t="shared" si="229"/>
        <v>0</v>
      </c>
      <c r="AW257" s="92">
        <f t="shared" si="229"/>
        <v>0</v>
      </c>
      <c r="AX257" s="92">
        <f t="shared" si="229"/>
        <v>0</v>
      </c>
      <c r="AY257" s="92">
        <f t="shared" si="229"/>
        <v>0</v>
      </c>
      <c r="AZ257" s="92">
        <f t="shared" si="229"/>
        <v>0</v>
      </c>
      <c r="BA257" s="92">
        <f t="shared" si="229"/>
        <v>0</v>
      </c>
      <c r="BB257" s="92">
        <f t="shared" si="229"/>
        <v>0</v>
      </c>
      <c r="BC257" s="92">
        <f t="shared" si="229"/>
        <v>0</v>
      </c>
      <c r="BD257" s="92">
        <f t="shared" si="229"/>
        <v>0</v>
      </c>
      <c r="BE257" s="92">
        <f t="shared" si="229"/>
        <v>0</v>
      </c>
      <c r="BF257" s="92">
        <f t="shared" si="229"/>
        <v>0</v>
      </c>
      <c r="BG257" s="92">
        <f t="shared" si="229"/>
        <v>0</v>
      </c>
      <c r="BH257" s="92">
        <f t="shared" si="229"/>
        <v>0</v>
      </c>
      <c r="BI257" s="92">
        <f t="shared" si="229"/>
        <v>0</v>
      </c>
      <c r="BJ257" s="92">
        <f t="shared" si="229"/>
        <v>0</v>
      </c>
      <c r="BK257" s="92">
        <f t="shared" si="229"/>
        <v>0</v>
      </c>
      <c r="BL257" s="92">
        <f t="shared" si="229"/>
        <v>0</v>
      </c>
      <c r="BM257" s="92">
        <f t="shared" si="229"/>
        <v>0</v>
      </c>
      <c r="BN257" s="92">
        <f t="shared" si="229"/>
        <v>0</v>
      </c>
      <c r="BO257" s="92">
        <f t="shared" si="229"/>
        <v>0</v>
      </c>
      <c r="BP257" s="92">
        <f t="shared" si="229"/>
        <v>0</v>
      </c>
      <c r="BQ257" s="92">
        <f t="shared" si="229"/>
        <v>0</v>
      </c>
      <c r="BR257" s="92">
        <f t="shared" si="229"/>
        <v>0</v>
      </c>
      <c r="BS257" s="92">
        <f t="shared" si="229"/>
        <v>0</v>
      </c>
      <c r="BT257" s="92">
        <f t="shared" si="229"/>
        <v>0</v>
      </c>
      <c r="BU257" s="92">
        <f t="shared" si="229"/>
        <v>0</v>
      </c>
      <c r="BV257" s="92">
        <f t="shared" si="229"/>
        <v>0</v>
      </c>
      <c r="BW257" s="92">
        <f t="shared" si="229"/>
        <v>0</v>
      </c>
      <c r="BX257" s="92">
        <f t="shared" ref="BX257:CV257" si="230">SUM(BX258:BX267)</f>
        <v>0</v>
      </c>
      <c r="BY257" s="92">
        <f t="shared" si="230"/>
        <v>0</v>
      </c>
      <c r="BZ257" s="92">
        <f t="shared" si="230"/>
        <v>0</v>
      </c>
      <c r="CA257" s="92">
        <f t="shared" si="230"/>
        <v>0</v>
      </c>
      <c r="CB257" s="92">
        <f t="shared" si="230"/>
        <v>0</v>
      </c>
      <c r="CC257" s="92">
        <f t="shared" si="230"/>
        <v>0</v>
      </c>
      <c r="CD257" s="92">
        <f t="shared" si="230"/>
        <v>0</v>
      </c>
      <c r="CE257" s="92">
        <f t="shared" si="230"/>
        <v>0</v>
      </c>
      <c r="CF257" s="92">
        <f t="shared" si="230"/>
        <v>0</v>
      </c>
      <c r="CG257" s="93">
        <f>SUM(CG258:CG267)</f>
        <v>0</v>
      </c>
      <c r="CH257" s="80">
        <f t="shared" ref="CH257:CK257" si="231">SUM(CH258:CH267)</f>
        <v>0</v>
      </c>
      <c r="CI257" s="80">
        <f t="shared" si="231"/>
        <v>0</v>
      </c>
      <c r="CJ257" s="80">
        <f t="shared" si="231"/>
        <v>0</v>
      </c>
      <c r="CK257" s="80">
        <f t="shared" si="231"/>
        <v>0</v>
      </c>
      <c r="CL257" s="61"/>
      <c r="CM257" s="9"/>
      <c r="CN257" s="9"/>
      <c r="CO257" s="9"/>
      <c r="CP257"/>
      <c r="CQ257"/>
      <c r="CR257"/>
    </row>
    <row r="258" spans="1:96" s="62" customFormat="1" ht="15" x14ac:dyDescent="0.25">
      <c r="A258" s="55">
        <f t="shared" si="185"/>
        <v>258</v>
      </c>
      <c r="B258" s="71"/>
      <c r="C258" s="71"/>
      <c r="D258" s="71"/>
      <c r="E258" s="71"/>
      <c r="F258" s="94"/>
      <c r="G258" s="73" t="s">
        <v>41</v>
      </c>
      <c r="H258" s="98" t="s">
        <v>150</v>
      </c>
      <c r="I258" s="71"/>
      <c r="J258" s="63">
        <f t="shared" si="189"/>
        <v>0</v>
      </c>
      <c r="K258" s="99"/>
      <c r="L258" s="99"/>
      <c r="M258" s="99"/>
      <c r="N258" s="99"/>
      <c r="O258" s="99"/>
      <c r="P258" s="99"/>
      <c r="Q258" s="99"/>
      <c r="R258" s="99"/>
      <c r="S258" s="99"/>
      <c r="T258" s="99">
        <v>0</v>
      </c>
      <c r="U258" s="99">
        <v>0</v>
      </c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  <c r="CG258" s="100"/>
      <c r="CH258" s="77"/>
      <c r="CI258" s="77"/>
      <c r="CJ258" s="77"/>
      <c r="CK258" s="77"/>
      <c r="CL258" s="61"/>
      <c r="CM258" s="9"/>
      <c r="CN258" s="9"/>
      <c r="CO258" s="9"/>
      <c r="CP258"/>
      <c r="CQ258"/>
      <c r="CR258"/>
    </row>
    <row r="259" spans="1:96" s="62" customFormat="1" ht="15" x14ac:dyDescent="0.25">
      <c r="A259" s="55">
        <f t="shared" si="185"/>
        <v>259</v>
      </c>
      <c r="B259" s="71"/>
      <c r="C259" s="71"/>
      <c r="D259" s="71"/>
      <c r="E259" s="71"/>
      <c r="F259" s="94"/>
      <c r="G259" s="73" t="s">
        <v>54</v>
      </c>
      <c r="H259" s="98" t="s">
        <v>151</v>
      </c>
      <c r="I259" s="71"/>
      <c r="J259" s="63">
        <f t="shared" si="189"/>
        <v>0</v>
      </c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  <c r="CG259" s="100"/>
      <c r="CH259" s="77"/>
      <c r="CI259" s="77"/>
      <c r="CJ259" s="77"/>
      <c r="CK259" s="77"/>
      <c r="CL259" s="61"/>
      <c r="CM259" s="9"/>
      <c r="CN259" s="9"/>
      <c r="CO259" s="9"/>
      <c r="CP259"/>
      <c r="CQ259"/>
      <c r="CR259"/>
    </row>
    <row r="260" spans="1:96" s="62" customFormat="1" ht="15" x14ac:dyDescent="0.25">
      <c r="A260" s="55">
        <f t="shared" si="185"/>
        <v>260</v>
      </c>
      <c r="B260" s="71"/>
      <c r="C260" s="71"/>
      <c r="D260" s="71"/>
      <c r="E260" s="71"/>
      <c r="F260" s="94"/>
      <c r="G260" s="73" t="s">
        <v>43</v>
      </c>
      <c r="H260" s="98" t="s">
        <v>152</v>
      </c>
      <c r="I260" s="71"/>
      <c r="J260" s="63">
        <f t="shared" si="189"/>
        <v>0</v>
      </c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100"/>
      <c r="CH260" s="77"/>
      <c r="CI260" s="77"/>
      <c r="CJ260" s="77"/>
      <c r="CK260" s="77"/>
      <c r="CL260" s="61"/>
      <c r="CM260" s="9"/>
      <c r="CN260" s="9" t="s">
        <v>153</v>
      </c>
      <c r="CO260" s="9"/>
      <c r="CP260"/>
      <c r="CQ260"/>
      <c r="CR260"/>
    </row>
    <row r="261" spans="1:96" s="62" customFormat="1" ht="15" x14ac:dyDescent="0.25">
      <c r="A261" s="55">
        <f t="shared" si="185"/>
        <v>261</v>
      </c>
      <c r="B261" s="71"/>
      <c r="C261" s="71"/>
      <c r="D261" s="71"/>
      <c r="E261" s="71"/>
      <c r="F261" s="94"/>
      <c r="G261" s="73" t="s">
        <v>45</v>
      </c>
      <c r="H261" s="110" t="s">
        <v>154</v>
      </c>
      <c r="I261" s="71"/>
      <c r="J261" s="63">
        <f t="shared" si="189"/>
        <v>0</v>
      </c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100"/>
      <c r="CH261" s="77"/>
      <c r="CI261" s="77"/>
      <c r="CJ261" s="77"/>
      <c r="CK261" s="77"/>
      <c r="CL261" s="61"/>
      <c r="CM261" s="9"/>
      <c r="CN261" s="9" t="s">
        <v>155</v>
      </c>
      <c r="CO261" s="9"/>
      <c r="CP261"/>
      <c r="CQ261"/>
      <c r="CR261"/>
    </row>
    <row r="262" spans="1:96" s="62" customFormat="1" ht="15" x14ac:dyDescent="0.25">
      <c r="A262" s="55">
        <f t="shared" si="185"/>
        <v>262</v>
      </c>
      <c r="B262" s="71"/>
      <c r="C262" s="71"/>
      <c r="D262" s="71"/>
      <c r="E262" s="71"/>
      <c r="F262" s="94"/>
      <c r="G262" s="73" t="s">
        <v>47</v>
      </c>
      <c r="H262" s="73" t="s">
        <v>156</v>
      </c>
      <c r="I262" s="71"/>
      <c r="J262" s="63">
        <f t="shared" si="189"/>
        <v>0</v>
      </c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100"/>
      <c r="CH262" s="77"/>
      <c r="CI262" s="77"/>
      <c r="CJ262" s="77"/>
      <c r="CK262" s="77"/>
      <c r="CL262" s="61"/>
      <c r="CM262" s="9"/>
      <c r="CN262" s="9" t="s">
        <v>157</v>
      </c>
      <c r="CO262" s="9"/>
      <c r="CP262"/>
      <c r="CQ262"/>
      <c r="CR262"/>
    </row>
    <row r="263" spans="1:96" s="62" customFormat="1" ht="15" x14ac:dyDescent="0.25">
      <c r="A263" s="55">
        <f t="shared" si="185"/>
        <v>263</v>
      </c>
      <c r="B263" s="71"/>
      <c r="C263" s="71"/>
      <c r="D263" s="71"/>
      <c r="E263" s="71"/>
      <c r="F263" s="94"/>
      <c r="G263" s="73" t="s">
        <v>49</v>
      </c>
      <c r="H263" s="98" t="s">
        <v>158</v>
      </c>
      <c r="I263" s="71"/>
      <c r="J263" s="63">
        <f t="shared" si="189"/>
        <v>0</v>
      </c>
      <c r="K263" s="99"/>
      <c r="L263" s="99"/>
      <c r="M263" s="99"/>
      <c r="N263" s="99"/>
      <c r="O263" s="99"/>
      <c r="P263" s="99"/>
      <c r="Q263" s="99"/>
      <c r="R263" s="99"/>
      <c r="S263" s="99"/>
      <c r="T263" s="99">
        <v>0</v>
      </c>
      <c r="U263" s="99">
        <v>0</v>
      </c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100"/>
      <c r="CH263" s="77"/>
      <c r="CI263" s="77"/>
      <c r="CJ263" s="77"/>
      <c r="CK263" s="77"/>
      <c r="CL263" s="61"/>
      <c r="CM263" s="9"/>
      <c r="CN263" s="9" t="s">
        <v>159</v>
      </c>
      <c r="CO263" s="9"/>
      <c r="CP263"/>
      <c r="CQ263"/>
      <c r="CR263"/>
    </row>
    <row r="264" spans="1:96" s="62" customFormat="1" ht="15" x14ac:dyDescent="0.25">
      <c r="A264" s="55">
        <f t="shared" si="185"/>
        <v>264</v>
      </c>
      <c r="B264" s="71"/>
      <c r="C264" s="71"/>
      <c r="D264" s="71"/>
      <c r="E264" s="71"/>
      <c r="F264" s="94"/>
      <c r="G264" s="73" t="s">
        <v>134</v>
      </c>
      <c r="H264" s="98" t="s">
        <v>160</v>
      </c>
      <c r="I264" s="71"/>
      <c r="J264" s="63">
        <f t="shared" si="189"/>
        <v>0</v>
      </c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100"/>
      <c r="CH264" s="77"/>
      <c r="CI264" s="77"/>
      <c r="CJ264" s="77"/>
      <c r="CK264" s="77"/>
      <c r="CL264" s="61"/>
      <c r="CM264" s="9"/>
      <c r="CN264" s="9"/>
      <c r="CO264" s="9"/>
      <c r="CP264"/>
      <c r="CQ264"/>
      <c r="CR264"/>
    </row>
    <row r="265" spans="1:96" s="62" customFormat="1" ht="15" x14ac:dyDescent="0.25">
      <c r="A265" s="55">
        <f t="shared" si="185"/>
        <v>265</v>
      </c>
      <c r="B265" s="71"/>
      <c r="C265" s="71"/>
      <c r="D265" s="71"/>
      <c r="E265" s="71"/>
      <c r="F265" s="94"/>
      <c r="G265" s="73" t="s">
        <v>136</v>
      </c>
      <c r="H265" s="98" t="s">
        <v>161</v>
      </c>
      <c r="I265" s="71"/>
      <c r="J265" s="63">
        <f t="shared" si="189"/>
        <v>0</v>
      </c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100"/>
      <c r="CH265" s="77"/>
      <c r="CI265" s="77"/>
      <c r="CJ265" s="77"/>
      <c r="CK265" s="77"/>
      <c r="CL265" s="61"/>
      <c r="CM265" s="9"/>
      <c r="CN265" s="9"/>
      <c r="CO265" s="9"/>
      <c r="CP265"/>
      <c r="CQ265"/>
      <c r="CR265"/>
    </row>
    <row r="266" spans="1:96" s="62" customFormat="1" ht="15" x14ac:dyDescent="0.25">
      <c r="A266" s="55">
        <f t="shared" si="185"/>
        <v>266</v>
      </c>
      <c r="B266" s="71"/>
      <c r="C266" s="71"/>
      <c r="D266" s="71"/>
      <c r="E266" s="71"/>
      <c r="F266" s="96"/>
      <c r="G266" s="73" t="s">
        <v>146</v>
      </c>
      <c r="H266" s="110" t="s">
        <v>162</v>
      </c>
      <c r="I266" s="73"/>
      <c r="J266" s="63">
        <f t="shared" si="189"/>
        <v>0</v>
      </c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100"/>
      <c r="CH266" s="77"/>
      <c r="CI266" s="77"/>
      <c r="CJ266" s="77"/>
      <c r="CK266" s="77"/>
      <c r="CL266" s="61"/>
      <c r="CM266" s="9"/>
      <c r="CN266" s="9"/>
      <c r="CO266" s="9"/>
      <c r="CP266"/>
      <c r="CQ266"/>
      <c r="CR266"/>
    </row>
    <row r="267" spans="1:96" s="62" customFormat="1" ht="15" x14ac:dyDescent="0.25">
      <c r="A267" s="55">
        <f t="shared" ref="A267:A330" si="232">A266+1</f>
        <v>267</v>
      </c>
      <c r="B267" s="71"/>
      <c r="C267" s="71"/>
      <c r="D267" s="71"/>
      <c r="E267" s="71"/>
      <c r="F267" s="94"/>
      <c r="G267" s="73" t="s">
        <v>148</v>
      </c>
      <c r="H267" s="98" t="s">
        <v>163</v>
      </c>
      <c r="I267" s="71"/>
      <c r="J267" s="63">
        <f t="shared" si="189"/>
        <v>0</v>
      </c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100"/>
      <c r="CH267" s="77"/>
      <c r="CI267" s="77"/>
      <c r="CJ267" s="77"/>
      <c r="CK267" s="77"/>
      <c r="CL267" s="61"/>
      <c r="CM267" s="9"/>
      <c r="CN267" s="9"/>
      <c r="CO267" s="9"/>
      <c r="CP267"/>
      <c r="CQ267"/>
      <c r="CR267"/>
    </row>
    <row r="268" spans="1:96" ht="15" x14ac:dyDescent="0.25">
      <c r="A268" s="55">
        <f t="shared" si="232"/>
        <v>268</v>
      </c>
      <c r="B268" s="71"/>
      <c r="C268" s="71"/>
      <c r="D268" s="71"/>
      <c r="E268" s="71"/>
      <c r="F268" s="94" t="s">
        <v>51</v>
      </c>
      <c r="G268" s="95" t="s">
        <v>52</v>
      </c>
      <c r="H268" s="71"/>
      <c r="I268" s="71"/>
      <c r="J268" s="63">
        <f t="shared" si="189"/>
        <v>0</v>
      </c>
      <c r="K268" s="92">
        <f>SUM(K269:K278)</f>
        <v>0</v>
      </c>
      <c r="L268" s="92">
        <f t="shared" ref="L268:BW268" si="233">SUM(L269:L278)</f>
        <v>0</v>
      </c>
      <c r="M268" s="92">
        <f t="shared" si="233"/>
        <v>0</v>
      </c>
      <c r="N268" s="92">
        <f t="shared" si="233"/>
        <v>0</v>
      </c>
      <c r="O268" s="92">
        <f t="shared" si="233"/>
        <v>0</v>
      </c>
      <c r="P268" s="92">
        <f t="shared" si="233"/>
        <v>0</v>
      </c>
      <c r="Q268" s="92">
        <f t="shared" si="233"/>
        <v>0</v>
      </c>
      <c r="R268" s="92">
        <f t="shared" si="233"/>
        <v>0</v>
      </c>
      <c r="S268" s="92">
        <f t="shared" si="233"/>
        <v>0</v>
      </c>
      <c r="T268" s="92">
        <f t="shared" si="233"/>
        <v>0</v>
      </c>
      <c r="U268" s="92">
        <f t="shared" si="233"/>
        <v>0</v>
      </c>
      <c r="V268" s="92">
        <f t="shared" si="233"/>
        <v>0</v>
      </c>
      <c r="W268" s="92">
        <f t="shared" si="233"/>
        <v>0</v>
      </c>
      <c r="X268" s="92">
        <f t="shared" si="233"/>
        <v>0</v>
      </c>
      <c r="Y268" s="92">
        <f t="shared" si="233"/>
        <v>0</v>
      </c>
      <c r="Z268" s="92">
        <f t="shared" si="233"/>
        <v>0</v>
      </c>
      <c r="AA268" s="92">
        <f t="shared" si="233"/>
        <v>0</v>
      </c>
      <c r="AB268" s="92">
        <f t="shared" si="233"/>
        <v>0</v>
      </c>
      <c r="AC268" s="92">
        <f t="shared" si="233"/>
        <v>0</v>
      </c>
      <c r="AD268" s="92">
        <f t="shared" si="233"/>
        <v>0</v>
      </c>
      <c r="AE268" s="92">
        <f t="shared" si="233"/>
        <v>0</v>
      </c>
      <c r="AF268" s="92">
        <f t="shared" si="233"/>
        <v>0</v>
      </c>
      <c r="AG268" s="92">
        <f t="shared" si="233"/>
        <v>0</v>
      </c>
      <c r="AH268" s="92">
        <f t="shared" si="233"/>
        <v>0</v>
      </c>
      <c r="AI268" s="92">
        <f t="shared" si="233"/>
        <v>0</v>
      </c>
      <c r="AJ268" s="92">
        <f t="shared" si="233"/>
        <v>0</v>
      </c>
      <c r="AK268" s="92">
        <f t="shared" si="233"/>
        <v>0</v>
      </c>
      <c r="AL268" s="92">
        <f t="shared" si="233"/>
        <v>0</v>
      </c>
      <c r="AM268" s="92">
        <f t="shared" si="233"/>
        <v>0</v>
      </c>
      <c r="AN268" s="92">
        <f t="shared" si="233"/>
        <v>0</v>
      </c>
      <c r="AO268" s="92">
        <f t="shared" si="233"/>
        <v>0</v>
      </c>
      <c r="AP268" s="92">
        <f t="shared" si="233"/>
        <v>0</v>
      </c>
      <c r="AQ268" s="92">
        <f t="shared" si="233"/>
        <v>0</v>
      </c>
      <c r="AR268" s="92">
        <f t="shared" si="233"/>
        <v>0</v>
      </c>
      <c r="AS268" s="92">
        <f t="shared" si="233"/>
        <v>0</v>
      </c>
      <c r="AT268" s="92">
        <f t="shared" si="233"/>
        <v>0</v>
      </c>
      <c r="AU268" s="92">
        <f t="shared" si="233"/>
        <v>0</v>
      </c>
      <c r="AV268" s="92">
        <f t="shared" si="233"/>
        <v>0</v>
      </c>
      <c r="AW268" s="92">
        <f t="shared" si="233"/>
        <v>0</v>
      </c>
      <c r="AX268" s="92">
        <f t="shared" si="233"/>
        <v>0</v>
      </c>
      <c r="AY268" s="92">
        <f t="shared" si="233"/>
        <v>0</v>
      </c>
      <c r="AZ268" s="92">
        <f t="shared" si="233"/>
        <v>0</v>
      </c>
      <c r="BA268" s="92">
        <f t="shared" si="233"/>
        <v>0</v>
      </c>
      <c r="BB268" s="92">
        <f t="shared" si="233"/>
        <v>0</v>
      </c>
      <c r="BC268" s="92">
        <f t="shared" si="233"/>
        <v>0</v>
      </c>
      <c r="BD268" s="92">
        <f t="shared" si="233"/>
        <v>0</v>
      </c>
      <c r="BE268" s="92">
        <f t="shared" si="233"/>
        <v>0</v>
      </c>
      <c r="BF268" s="92">
        <f t="shared" si="233"/>
        <v>0</v>
      </c>
      <c r="BG268" s="92">
        <f t="shared" si="233"/>
        <v>0</v>
      </c>
      <c r="BH268" s="92">
        <f t="shared" si="233"/>
        <v>0</v>
      </c>
      <c r="BI268" s="92">
        <f t="shared" si="233"/>
        <v>0</v>
      </c>
      <c r="BJ268" s="92">
        <f t="shared" si="233"/>
        <v>0</v>
      </c>
      <c r="BK268" s="92">
        <f t="shared" si="233"/>
        <v>0</v>
      </c>
      <c r="BL268" s="92">
        <f t="shared" si="233"/>
        <v>0</v>
      </c>
      <c r="BM268" s="92">
        <f t="shared" si="233"/>
        <v>0</v>
      </c>
      <c r="BN268" s="92">
        <f t="shared" si="233"/>
        <v>0</v>
      </c>
      <c r="BO268" s="92">
        <f t="shared" si="233"/>
        <v>0</v>
      </c>
      <c r="BP268" s="92">
        <f t="shared" si="233"/>
        <v>0</v>
      </c>
      <c r="BQ268" s="92">
        <f t="shared" si="233"/>
        <v>0</v>
      </c>
      <c r="BR268" s="92">
        <f t="shared" si="233"/>
        <v>0</v>
      </c>
      <c r="BS268" s="92">
        <f t="shared" si="233"/>
        <v>0</v>
      </c>
      <c r="BT268" s="92">
        <f t="shared" si="233"/>
        <v>0</v>
      </c>
      <c r="BU268" s="92">
        <f t="shared" si="233"/>
        <v>0</v>
      </c>
      <c r="BV268" s="92">
        <f t="shared" si="233"/>
        <v>0</v>
      </c>
      <c r="BW268" s="92">
        <f t="shared" si="233"/>
        <v>0</v>
      </c>
      <c r="BX268" s="92">
        <f t="shared" ref="BX268:CV268" si="234">SUM(BX269:BX278)</f>
        <v>0</v>
      </c>
      <c r="BY268" s="92">
        <f t="shared" si="234"/>
        <v>0</v>
      </c>
      <c r="BZ268" s="92">
        <f t="shared" si="234"/>
        <v>0</v>
      </c>
      <c r="CA268" s="92">
        <f t="shared" si="234"/>
        <v>0</v>
      </c>
      <c r="CB268" s="92">
        <f t="shared" si="234"/>
        <v>0</v>
      </c>
      <c r="CC268" s="92">
        <f t="shared" si="234"/>
        <v>0</v>
      </c>
      <c r="CD268" s="92">
        <f t="shared" si="234"/>
        <v>0</v>
      </c>
      <c r="CE268" s="92">
        <f t="shared" si="234"/>
        <v>0</v>
      </c>
      <c r="CF268" s="92">
        <f t="shared" si="234"/>
        <v>0</v>
      </c>
      <c r="CG268" s="93">
        <f>SUM(CG269:CG278)</f>
        <v>0</v>
      </c>
      <c r="CH268" s="80">
        <f t="shared" ref="CH268:CK268" si="235">SUM(CH269:CH278)</f>
        <v>0</v>
      </c>
      <c r="CI268" s="80">
        <f t="shared" si="235"/>
        <v>0</v>
      </c>
      <c r="CJ268" s="80">
        <f t="shared" si="235"/>
        <v>0</v>
      </c>
      <c r="CK268" s="80">
        <f t="shared" si="235"/>
        <v>0</v>
      </c>
      <c r="CL268" s="8"/>
    </row>
    <row r="269" spans="1:96" ht="15" x14ac:dyDescent="0.25">
      <c r="A269" s="55">
        <f t="shared" si="232"/>
        <v>269</v>
      </c>
      <c r="B269" s="73"/>
      <c r="C269" s="73"/>
      <c r="D269" s="73"/>
      <c r="E269" s="73"/>
      <c r="F269" s="94"/>
      <c r="G269" s="73" t="s">
        <v>41</v>
      </c>
      <c r="H269" s="98" t="s">
        <v>164</v>
      </c>
      <c r="I269" s="73"/>
      <c r="J269" s="63">
        <f t="shared" si="189"/>
        <v>0</v>
      </c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6"/>
      <c r="CH269" s="77"/>
      <c r="CI269" s="77"/>
      <c r="CJ269" s="77"/>
      <c r="CK269" s="77"/>
      <c r="CL269" s="8"/>
    </row>
    <row r="270" spans="1:96" ht="15" x14ac:dyDescent="0.25">
      <c r="A270" s="55">
        <f t="shared" si="232"/>
        <v>270</v>
      </c>
      <c r="B270" s="73"/>
      <c r="C270" s="73"/>
      <c r="D270" s="73"/>
      <c r="E270" s="73"/>
      <c r="F270" s="94"/>
      <c r="G270" s="73" t="s">
        <v>54</v>
      </c>
      <c r="H270" s="73" t="s">
        <v>165</v>
      </c>
      <c r="I270" s="73"/>
      <c r="J270" s="63">
        <f t="shared" si="189"/>
        <v>0</v>
      </c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6"/>
      <c r="CH270" s="77"/>
      <c r="CI270" s="77"/>
      <c r="CJ270" s="77"/>
      <c r="CK270" s="77"/>
      <c r="CL270" s="8"/>
    </row>
    <row r="271" spans="1:96" ht="15" x14ac:dyDescent="0.25">
      <c r="A271" s="55">
        <f t="shared" si="232"/>
        <v>271</v>
      </c>
      <c r="B271" s="73"/>
      <c r="C271" s="73"/>
      <c r="D271" s="73"/>
      <c r="E271" s="73"/>
      <c r="F271" s="94"/>
      <c r="G271" s="73" t="s">
        <v>43</v>
      </c>
      <c r="H271" s="73" t="s">
        <v>166</v>
      </c>
      <c r="I271" s="73"/>
      <c r="J271" s="63">
        <f t="shared" ref="J271:J278" si="236">SUM(K271:CG271)</f>
        <v>0</v>
      </c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6"/>
      <c r="CH271" s="77"/>
      <c r="CI271" s="77"/>
      <c r="CJ271" s="77"/>
      <c r="CK271" s="77"/>
      <c r="CL271" s="8"/>
    </row>
    <row r="272" spans="1:96" ht="15" x14ac:dyDescent="0.25">
      <c r="A272" s="55">
        <f t="shared" si="232"/>
        <v>272</v>
      </c>
      <c r="B272" s="73"/>
      <c r="C272" s="73"/>
      <c r="D272" s="73"/>
      <c r="E272" s="73"/>
      <c r="F272" s="94"/>
      <c r="G272" s="73" t="s">
        <v>45</v>
      </c>
      <c r="H272" s="110" t="s">
        <v>167</v>
      </c>
      <c r="I272" s="71"/>
      <c r="J272" s="63">
        <f t="shared" si="236"/>
        <v>0</v>
      </c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6"/>
      <c r="CH272" s="77"/>
      <c r="CI272" s="77"/>
      <c r="CJ272" s="77"/>
      <c r="CK272" s="77"/>
      <c r="CL272" s="8"/>
    </row>
    <row r="273" spans="1:96" ht="15" x14ac:dyDescent="0.25">
      <c r="A273" s="55">
        <f t="shared" si="232"/>
        <v>273</v>
      </c>
      <c r="B273" s="73"/>
      <c r="C273" s="73"/>
      <c r="D273" s="73"/>
      <c r="E273" s="73"/>
      <c r="F273" s="94"/>
      <c r="G273" s="73" t="s">
        <v>47</v>
      </c>
      <c r="H273" s="73" t="s">
        <v>168</v>
      </c>
      <c r="I273" s="73"/>
      <c r="J273" s="63">
        <f t="shared" si="236"/>
        <v>0</v>
      </c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6"/>
      <c r="CH273" s="77"/>
      <c r="CI273" s="77"/>
      <c r="CJ273" s="77"/>
      <c r="CK273" s="77"/>
      <c r="CL273" s="8"/>
    </row>
    <row r="274" spans="1:96" ht="15" x14ac:dyDescent="0.25">
      <c r="A274" s="55">
        <f t="shared" si="232"/>
        <v>274</v>
      </c>
      <c r="B274" s="73"/>
      <c r="C274" s="73"/>
      <c r="D274" s="73"/>
      <c r="E274" s="73"/>
      <c r="F274" s="96"/>
      <c r="G274" s="73" t="s">
        <v>49</v>
      </c>
      <c r="H274" s="98" t="s">
        <v>169</v>
      </c>
      <c r="I274" s="73"/>
      <c r="J274" s="63">
        <f t="shared" si="236"/>
        <v>0</v>
      </c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6"/>
      <c r="CH274" s="77"/>
      <c r="CI274" s="77"/>
      <c r="CJ274" s="77"/>
      <c r="CK274" s="77"/>
      <c r="CL274" s="8"/>
    </row>
    <row r="275" spans="1:96" ht="15" x14ac:dyDescent="0.25">
      <c r="A275" s="55">
        <f t="shared" si="232"/>
        <v>275</v>
      </c>
      <c r="B275" s="73"/>
      <c r="C275" s="73"/>
      <c r="D275" s="73"/>
      <c r="E275" s="73"/>
      <c r="F275" s="96"/>
      <c r="G275" s="73" t="s">
        <v>134</v>
      </c>
      <c r="H275" s="73" t="s">
        <v>170</v>
      </c>
      <c r="I275" s="73"/>
      <c r="J275" s="63">
        <f t="shared" si="236"/>
        <v>0</v>
      </c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6"/>
      <c r="CH275" s="77"/>
      <c r="CI275" s="77"/>
      <c r="CJ275" s="77"/>
      <c r="CK275" s="77"/>
      <c r="CL275" s="8"/>
    </row>
    <row r="276" spans="1:96" ht="15" x14ac:dyDescent="0.25">
      <c r="A276" s="55">
        <f t="shared" si="232"/>
        <v>276</v>
      </c>
      <c r="B276" s="73"/>
      <c r="C276" s="73"/>
      <c r="D276" s="73"/>
      <c r="E276" s="73"/>
      <c r="F276" s="96"/>
      <c r="G276" s="73" t="s">
        <v>136</v>
      </c>
      <c r="H276" s="73" t="s">
        <v>171</v>
      </c>
      <c r="I276" s="73"/>
      <c r="J276" s="63">
        <f t="shared" si="236"/>
        <v>0</v>
      </c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6"/>
      <c r="CH276" s="77"/>
      <c r="CI276" s="77"/>
      <c r="CJ276" s="77"/>
      <c r="CK276" s="77"/>
      <c r="CL276" s="8"/>
    </row>
    <row r="277" spans="1:96" ht="15" x14ac:dyDescent="0.25">
      <c r="A277" s="55">
        <f t="shared" si="232"/>
        <v>277</v>
      </c>
      <c r="B277" s="73"/>
      <c r="C277" s="73"/>
      <c r="D277" s="73"/>
      <c r="E277" s="73"/>
      <c r="F277" s="94"/>
      <c r="G277" s="73" t="s">
        <v>146</v>
      </c>
      <c r="H277" s="110" t="s">
        <v>172</v>
      </c>
      <c r="I277" s="71"/>
      <c r="J277" s="63">
        <f t="shared" si="236"/>
        <v>0</v>
      </c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6"/>
      <c r="CH277" s="77"/>
      <c r="CI277" s="77"/>
      <c r="CJ277" s="77"/>
      <c r="CK277" s="77"/>
      <c r="CL277" s="8"/>
    </row>
    <row r="278" spans="1:96" ht="15" x14ac:dyDescent="0.25">
      <c r="A278" s="55">
        <f t="shared" si="232"/>
        <v>278</v>
      </c>
      <c r="B278" s="73"/>
      <c r="C278" s="73"/>
      <c r="D278" s="73"/>
      <c r="E278" s="73"/>
      <c r="F278" s="96"/>
      <c r="G278" s="73" t="s">
        <v>148</v>
      </c>
      <c r="H278" s="73" t="s">
        <v>173</v>
      </c>
      <c r="I278" s="73"/>
      <c r="J278" s="63">
        <f t="shared" si="236"/>
        <v>0</v>
      </c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6"/>
      <c r="CH278" s="77"/>
      <c r="CI278" s="77"/>
      <c r="CJ278" s="77"/>
      <c r="CK278" s="77"/>
      <c r="CL278" s="8"/>
    </row>
    <row r="279" spans="1:96" s="88" customFormat="1" ht="15" x14ac:dyDescent="0.25">
      <c r="A279" s="81">
        <f t="shared" si="232"/>
        <v>279</v>
      </c>
      <c r="B279" s="111"/>
      <c r="C279" s="111"/>
      <c r="D279" s="111"/>
      <c r="E279" s="111"/>
      <c r="F279" s="82"/>
      <c r="G279" s="111"/>
      <c r="H279" s="111"/>
      <c r="I279" s="111"/>
      <c r="J279" s="84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12"/>
      <c r="CA279" s="112"/>
      <c r="CB279" s="112"/>
      <c r="CC279" s="112"/>
      <c r="CD279" s="112"/>
      <c r="CE279" s="112"/>
      <c r="CF279" s="112"/>
      <c r="CG279" s="113"/>
      <c r="CH279" s="112"/>
      <c r="CI279" s="112"/>
      <c r="CJ279" s="112"/>
      <c r="CK279" s="112"/>
      <c r="CL279" s="61"/>
      <c r="CM279" s="9"/>
      <c r="CN279" s="9"/>
      <c r="CO279" s="9"/>
      <c r="CP279"/>
      <c r="CQ279"/>
      <c r="CR279"/>
    </row>
    <row r="280" spans="1:96" s="62" customFormat="1" ht="16.5" x14ac:dyDescent="0.3">
      <c r="A280" s="55">
        <f t="shared" si="232"/>
        <v>280</v>
      </c>
      <c r="B280" s="71"/>
      <c r="C280" s="71"/>
      <c r="D280" s="56" t="s">
        <v>174</v>
      </c>
      <c r="E280" s="56" t="s">
        <v>175</v>
      </c>
      <c r="F280" s="56"/>
      <c r="G280" s="56"/>
      <c r="H280" s="56"/>
      <c r="I280" s="56"/>
      <c r="J280" s="63">
        <f>SUM(K280:CG280)</f>
        <v>0</v>
      </c>
      <c r="K280" s="64">
        <f t="shared" ref="K280:CG280" si="237">SUM(K281,K336)</f>
        <v>0</v>
      </c>
      <c r="L280" s="64">
        <f t="shared" si="237"/>
        <v>0</v>
      </c>
      <c r="M280" s="64">
        <f t="shared" si="237"/>
        <v>0</v>
      </c>
      <c r="N280" s="64">
        <f t="shared" si="237"/>
        <v>0</v>
      </c>
      <c r="O280" s="64">
        <f t="shared" si="237"/>
        <v>0</v>
      </c>
      <c r="P280" s="64">
        <f t="shared" si="237"/>
        <v>0</v>
      </c>
      <c r="Q280" s="64">
        <f t="shared" si="237"/>
        <v>0</v>
      </c>
      <c r="R280" s="64">
        <f t="shared" si="237"/>
        <v>0</v>
      </c>
      <c r="S280" s="64">
        <f t="shared" si="237"/>
        <v>0</v>
      </c>
      <c r="T280" s="64">
        <f t="shared" si="237"/>
        <v>0</v>
      </c>
      <c r="U280" s="64">
        <f t="shared" si="237"/>
        <v>0</v>
      </c>
      <c r="V280" s="64">
        <f t="shared" si="237"/>
        <v>0</v>
      </c>
      <c r="W280" s="64">
        <f t="shared" si="237"/>
        <v>0</v>
      </c>
      <c r="X280" s="64">
        <f t="shared" si="237"/>
        <v>0</v>
      </c>
      <c r="Y280" s="64">
        <f t="shared" si="237"/>
        <v>0</v>
      </c>
      <c r="Z280" s="64">
        <f t="shared" si="237"/>
        <v>0</v>
      </c>
      <c r="AA280" s="64">
        <f t="shared" si="237"/>
        <v>0</v>
      </c>
      <c r="AB280" s="64">
        <f t="shared" si="237"/>
        <v>0</v>
      </c>
      <c r="AC280" s="64">
        <f t="shared" si="237"/>
        <v>0</v>
      </c>
      <c r="AD280" s="64">
        <f t="shared" si="237"/>
        <v>0</v>
      </c>
      <c r="AE280" s="64">
        <f t="shared" si="237"/>
        <v>0</v>
      </c>
      <c r="AF280" s="64">
        <f t="shared" si="237"/>
        <v>0</v>
      </c>
      <c r="AG280" s="64">
        <f t="shared" si="237"/>
        <v>0</v>
      </c>
      <c r="AH280" s="64">
        <f t="shared" si="237"/>
        <v>0</v>
      </c>
      <c r="AI280" s="64">
        <f t="shared" si="237"/>
        <v>0</v>
      </c>
      <c r="AJ280" s="64">
        <f t="shared" si="237"/>
        <v>0</v>
      </c>
      <c r="AK280" s="64">
        <f t="shared" si="237"/>
        <v>0</v>
      </c>
      <c r="AL280" s="64">
        <f t="shared" si="237"/>
        <v>0</v>
      </c>
      <c r="AM280" s="64">
        <f t="shared" si="237"/>
        <v>0</v>
      </c>
      <c r="AN280" s="64">
        <f t="shared" si="237"/>
        <v>0</v>
      </c>
      <c r="AO280" s="64">
        <f t="shared" si="237"/>
        <v>0</v>
      </c>
      <c r="AP280" s="64">
        <f t="shared" si="237"/>
        <v>0</v>
      </c>
      <c r="AQ280" s="64">
        <f t="shared" si="237"/>
        <v>0</v>
      </c>
      <c r="AR280" s="64">
        <f t="shared" si="237"/>
        <v>0</v>
      </c>
      <c r="AS280" s="64">
        <f t="shared" si="237"/>
        <v>0</v>
      </c>
      <c r="AT280" s="64">
        <f t="shared" si="237"/>
        <v>0</v>
      </c>
      <c r="AU280" s="64">
        <f t="shared" si="237"/>
        <v>0</v>
      </c>
      <c r="AV280" s="64">
        <f t="shared" si="237"/>
        <v>0</v>
      </c>
      <c r="AW280" s="64">
        <f t="shared" si="237"/>
        <v>0</v>
      </c>
      <c r="AX280" s="64">
        <f t="shared" si="237"/>
        <v>0</v>
      </c>
      <c r="AY280" s="64">
        <f t="shared" si="237"/>
        <v>0</v>
      </c>
      <c r="AZ280" s="64">
        <f t="shared" si="237"/>
        <v>0</v>
      </c>
      <c r="BA280" s="64">
        <f t="shared" si="237"/>
        <v>0</v>
      </c>
      <c r="BB280" s="64">
        <f t="shared" si="237"/>
        <v>0</v>
      </c>
      <c r="BC280" s="64">
        <f t="shared" si="237"/>
        <v>0</v>
      </c>
      <c r="BD280" s="64">
        <f t="shared" si="237"/>
        <v>0</v>
      </c>
      <c r="BE280" s="64">
        <f t="shared" si="237"/>
        <v>0</v>
      </c>
      <c r="BF280" s="64">
        <f t="shared" si="237"/>
        <v>0</v>
      </c>
      <c r="BG280" s="64">
        <f t="shared" si="237"/>
        <v>0</v>
      </c>
      <c r="BH280" s="64">
        <f t="shared" si="237"/>
        <v>0</v>
      </c>
      <c r="BI280" s="64">
        <f t="shared" si="237"/>
        <v>0</v>
      </c>
      <c r="BJ280" s="64">
        <f t="shared" si="237"/>
        <v>0</v>
      </c>
      <c r="BK280" s="64">
        <f t="shared" si="237"/>
        <v>0</v>
      </c>
      <c r="BL280" s="64">
        <f t="shared" si="237"/>
        <v>0</v>
      </c>
      <c r="BM280" s="64">
        <f t="shared" si="237"/>
        <v>0</v>
      </c>
      <c r="BN280" s="64">
        <f t="shared" si="237"/>
        <v>0</v>
      </c>
      <c r="BO280" s="64">
        <f t="shared" si="237"/>
        <v>0</v>
      </c>
      <c r="BP280" s="64">
        <f t="shared" si="237"/>
        <v>0</v>
      </c>
      <c r="BQ280" s="64">
        <f t="shared" si="237"/>
        <v>0</v>
      </c>
      <c r="BR280" s="64">
        <f t="shared" si="237"/>
        <v>0</v>
      </c>
      <c r="BS280" s="64">
        <f t="shared" si="237"/>
        <v>0</v>
      </c>
      <c r="BT280" s="64">
        <f t="shared" si="237"/>
        <v>0</v>
      </c>
      <c r="BU280" s="64">
        <f t="shared" si="237"/>
        <v>0</v>
      </c>
      <c r="BV280" s="64">
        <f t="shared" si="237"/>
        <v>0</v>
      </c>
      <c r="BW280" s="64">
        <f t="shared" si="237"/>
        <v>0</v>
      </c>
      <c r="BX280" s="64">
        <f t="shared" si="237"/>
        <v>0</v>
      </c>
      <c r="BY280" s="64">
        <f t="shared" si="237"/>
        <v>0</v>
      </c>
      <c r="BZ280" s="64">
        <f t="shared" si="237"/>
        <v>0</v>
      </c>
      <c r="CA280" s="64">
        <f t="shared" si="237"/>
        <v>0</v>
      </c>
      <c r="CB280" s="64">
        <f t="shared" si="237"/>
        <v>0</v>
      </c>
      <c r="CC280" s="64">
        <f t="shared" si="237"/>
        <v>0</v>
      </c>
      <c r="CD280" s="64">
        <f t="shared" si="237"/>
        <v>0</v>
      </c>
      <c r="CE280" s="64">
        <f t="shared" si="237"/>
        <v>0</v>
      </c>
      <c r="CF280" s="64">
        <f t="shared" si="237"/>
        <v>0</v>
      </c>
      <c r="CG280" s="65">
        <f t="shared" si="237"/>
        <v>0</v>
      </c>
      <c r="CH280" s="64">
        <f t="shared" ref="CH280:CK280" si="238">SUM(CH281,CH336)</f>
        <v>0</v>
      </c>
      <c r="CI280" s="64">
        <f t="shared" si="238"/>
        <v>0</v>
      </c>
      <c r="CJ280" s="64">
        <f t="shared" si="238"/>
        <v>0</v>
      </c>
      <c r="CK280" s="64">
        <f t="shared" si="238"/>
        <v>0</v>
      </c>
      <c r="CL280" s="61"/>
      <c r="CM280" s="9"/>
      <c r="CN280" s="9"/>
      <c r="CO280" s="9"/>
      <c r="CP280"/>
      <c r="CQ280"/>
      <c r="CR280"/>
    </row>
    <row r="281" spans="1:96" s="62" customFormat="1" ht="15" x14ac:dyDescent="0.25">
      <c r="A281" s="55">
        <f t="shared" si="232"/>
        <v>281</v>
      </c>
      <c r="B281" s="71"/>
      <c r="C281" s="71"/>
      <c r="D281" s="71"/>
      <c r="E281" s="71" t="s">
        <v>19</v>
      </c>
      <c r="F281" s="91" t="s">
        <v>18</v>
      </c>
      <c r="G281" s="71"/>
      <c r="H281" s="71"/>
      <c r="I281" s="71"/>
      <c r="J281" s="63">
        <f>SUM(K281:CG281)</f>
        <v>0</v>
      </c>
      <c r="K281" s="64">
        <f>SUM(K282,K309)</f>
        <v>0</v>
      </c>
      <c r="L281" s="64">
        <f t="shared" ref="L281:CG281" si="239">SUM(L282,L309)</f>
        <v>0</v>
      </c>
      <c r="M281" s="64">
        <f t="shared" si="239"/>
        <v>0</v>
      </c>
      <c r="N281" s="64">
        <f t="shared" si="239"/>
        <v>0</v>
      </c>
      <c r="O281" s="64">
        <f t="shared" si="239"/>
        <v>0</v>
      </c>
      <c r="P281" s="64">
        <f t="shared" si="239"/>
        <v>0</v>
      </c>
      <c r="Q281" s="64">
        <f t="shared" si="239"/>
        <v>0</v>
      </c>
      <c r="R281" s="64">
        <f t="shared" si="239"/>
        <v>0</v>
      </c>
      <c r="S281" s="64">
        <f t="shared" si="239"/>
        <v>0</v>
      </c>
      <c r="T281" s="64">
        <f t="shared" si="239"/>
        <v>0</v>
      </c>
      <c r="U281" s="64">
        <f t="shared" si="239"/>
        <v>0</v>
      </c>
      <c r="V281" s="64">
        <f t="shared" si="239"/>
        <v>0</v>
      </c>
      <c r="W281" s="64">
        <f t="shared" si="239"/>
        <v>0</v>
      </c>
      <c r="X281" s="64">
        <f t="shared" si="239"/>
        <v>0</v>
      </c>
      <c r="Y281" s="64">
        <f t="shared" si="239"/>
        <v>0</v>
      </c>
      <c r="Z281" s="64">
        <f t="shared" si="239"/>
        <v>0</v>
      </c>
      <c r="AA281" s="64">
        <f t="shared" si="239"/>
        <v>0</v>
      </c>
      <c r="AB281" s="64">
        <f t="shared" si="239"/>
        <v>0</v>
      </c>
      <c r="AC281" s="64">
        <f t="shared" si="239"/>
        <v>0</v>
      </c>
      <c r="AD281" s="64">
        <f t="shared" si="239"/>
        <v>0</v>
      </c>
      <c r="AE281" s="64">
        <f t="shared" si="239"/>
        <v>0</v>
      </c>
      <c r="AF281" s="64">
        <f t="shared" si="239"/>
        <v>0</v>
      </c>
      <c r="AG281" s="64">
        <f t="shared" si="239"/>
        <v>0</v>
      </c>
      <c r="AH281" s="64">
        <f t="shared" si="239"/>
        <v>0</v>
      </c>
      <c r="AI281" s="64">
        <f t="shared" si="239"/>
        <v>0</v>
      </c>
      <c r="AJ281" s="64">
        <f t="shared" si="239"/>
        <v>0</v>
      </c>
      <c r="AK281" s="64">
        <f t="shared" si="239"/>
        <v>0</v>
      </c>
      <c r="AL281" s="64">
        <f t="shared" si="239"/>
        <v>0</v>
      </c>
      <c r="AM281" s="64">
        <f t="shared" si="239"/>
        <v>0</v>
      </c>
      <c r="AN281" s="64">
        <f t="shared" si="239"/>
        <v>0</v>
      </c>
      <c r="AO281" s="64">
        <f t="shared" si="239"/>
        <v>0</v>
      </c>
      <c r="AP281" s="64">
        <f t="shared" si="239"/>
        <v>0</v>
      </c>
      <c r="AQ281" s="64">
        <f t="shared" si="239"/>
        <v>0</v>
      </c>
      <c r="AR281" s="64">
        <f t="shared" si="239"/>
        <v>0</v>
      </c>
      <c r="AS281" s="64">
        <f t="shared" si="239"/>
        <v>0</v>
      </c>
      <c r="AT281" s="64">
        <f t="shared" si="239"/>
        <v>0</v>
      </c>
      <c r="AU281" s="64">
        <f t="shared" si="239"/>
        <v>0</v>
      </c>
      <c r="AV281" s="64">
        <f t="shared" si="239"/>
        <v>0</v>
      </c>
      <c r="AW281" s="64">
        <f t="shared" si="239"/>
        <v>0</v>
      </c>
      <c r="AX281" s="64">
        <f t="shared" si="239"/>
        <v>0</v>
      </c>
      <c r="AY281" s="64">
        <f t="shared" si="239"/>
        <v>0</v>
      </c>
      <c r="AZ281" s="64">
        <f t="shared" si="239"/>
        <v>0</v>
      </c>
      <c r="BA281" s="64">
        <f t="shared" si="239"/>
        <v>0</v>
      </c>
      <c r="BB281" s="64">
        <f t="shared" si="239"/>
        <v>0</v>
      </c>
      <c r="BC281" s="64">
        <f t="shared" si="239"/>
        <v>0</v>
      </c>
      <c r="BD281" s="64">
        <f t="shared" si="239"/>
        <v>0</v>
      </c>
      <c r="BE281" s="64">
        <f t="shared" si="239"/>
        <v>0</v>
      </c>
      <c r="BF281" s="64">
        <f t="shared" si="239"/>
        <v>0</v>
      </c>
      <c r="BG281" s="64">
        <f t="shared" si="239"/>
        <v>0</v>
      </c>
      <c r="BH281" s="64">
        <f t="shared" si="239"/>
        <v>0</v>
      </c>
      <c r="BI281" s="64">
        <f t="shared" si="239"/>
        <v>0</v>
      </c>
      <c r="BJ281" s="64">
        <f t="shared" si="239"/>
        <v>0</v>
      </c>
      <c r="BK281" s="64">
        <f t="shared" si="239"/>
        <v>0</v>
      </c>
      <c r="BL281" s="64">
        <f t="shared" si="239"/>
        <v>0</v>
      </c>
      <c r="BM281" s="64">
        <f t="shared" si="239"/>
        <v>0</v>
      </c>
      <c r="BN281" s="64">
        <f t="shared" si="239"/>
        <v>0</v>
      </c>
      <c r="BO281" s="64">
        <f t="shared" si="239"/>
        <v>0</v>
      </c>
      <c r="BP281" s="64">
        <f t="shared" si="239"/>
        <v>0</v>
      </c>
      <c r="BQ281" s="64">
        <f t="shared" si="239"/>
        <v>0</v>
      </c>
      <c r="BR281" s="64">
        <f t="shared" si="239"/>
        <v>0</v>
      </c>
      <c r="BS281" s="64">
        <f t="shared" si="239"/>
        <v>0</v>
      </c>
      <c r="BT281" s="64">
        <f t="shared" si="239"/>
        <v>0</v>
      </c>
      <c r="BU281" s="64">
        <f t="shared" si="239"/>
        <v>0</v>
      </c>
      <c r="BV281" s="64">
        <f t="shared" si="239"/>
        <v>0</v>
      </c>
      <c r="BW281" s="64">
        <f t="shared" si="239"/>
        <v>0</v>
      </c>
      <c r="BX281" s="64">
        <f t="shared" si="239"/>
        <v>0</v>
      </c>
      <c r="BY281" s="64">
        <f t="shared" si="239"/>
        <v>0</v>
      </c>
      <c r="BZ281" s="64">
        <f t="shared" si="239"/>
        <v>0</v>
      </c>
      <c r="CA281" s="64">
        <f t="shared" si="239"/>
        <v>0</v>
      </c>
      <c r="CB281" s="64">
        <f t="shared" si="239"/>
        <v>0</v>
      </c>
      <c r="CC281" s="64">
        <f t="shared" si="239"/>
        <v>0</v>
      </c>
      <c r="CD281" s="64">
        <f t="shared" si="239"/>
        <v>0</v>
      </c>
      <c r="CE281" s="64">
        <f t="shared" si="239"/>
        <v>0</v>
      </c>
      <c r="CF281" s="64">
        <f t="shared" si="239"/>
        <v>0</v>
      </c>
      <c r="CG281" s="65">
        <f t="shared" si="239"/>
        <v>0</v>
      </c>
      <c r="CH281" s="64">
        <f t="shared" ref="CH281:CK281" si="240">SUM(CH282,CH309)</f>
        <v>0</v>
      </c>
      <c r="CI281" s="64">
        <f t="shared" si="240"/>
        <v>0</v>
      </c>
      <c r="CJ281" s="64">
        <f t="shared" si="240"/>
        <v>0</v>
      </c>
      <c r="CK281" s="64">
        <f t="shared" si="240"/>
        <v>0</v>
      </c>
      <c r="CL281" s="61"/>
      <c r="CM281" s="9">
        <f>LEN(H281)</f>
        <v>0</v>
      </c>
      <c r="CN281" s="9"/>
      <c r="CO281" s="9"/>
      <c r="CP281"/>
      <c r="CQ281"/>
      <c r="CR281"/>
    </row>
    <row r="282" spans="1:96" s="62" customFormat="1" ht="15" x14ac:dyDescent="0.25">
      <c r="A282" s="55">
        <f t="shared" si="232"/>
        <v>282</v>
      </c>
      <c r="B282" s="71"/>
      <c r="C282" s="71"/>
      <c r="D282" s="71"/>
      <c r="E282" s="71"/>
      <c r="F282" s="94" t="s">
        <v>40</v>
      </c>
      <c r="G282" s="73"/>
      <c r="H282" s="98"/>
      <c r="I282" s="71"/>
      <c r="J282" s="63">
        <f t="shared" ref="J282:J335" si="241">SUM(K282:CG282)</f>
        <v>0</v>
      </c>
      <c r="K282" s="92">
        <f>SUM(K283:K308)/2</f>
        <v>0</v>
      </c>
      <c r="L282" s="92">
        <f t="shared" ref="L282:CG282" si="242">SUM(L283:L308)/2</f>
        <v>0</v>
      </c>
      <c r="M282" s="92">
        <f t="shared" si="242"/>
        <v>0</v>
      </c>
      <c r="N282" s="92">
        <f t="shared" si="242"/>
        <v>0</v>
      </c>
      <c r="O282" s="92">
        <f t="shared" si="242"/>
        <v>0</v>
      </c>
      <c r="P282" s="92">
        <f t="shared" si="242"/>
        <v>0</v>
      </c>
      <c r="Q282" s="92">
        <f t="shared" si="242"/>
        <v>0</v>
      </c>
      <c r="R282" s="92">
        <f t="shared" si="242"/>
        <v>0</v>
      </c>
      <c r="S282" s="92">
        <f t="shared" si="242"/>
        <v>0</v>
      </c>
      <c r="T282" s="92">
        <f t="shared" si="242"/>
        <v>0</v>
      </c>
      <c r="U282" s="92">
        <f t="shared" si="242"/>
        <v>0</v>
      </c>
      <c r="V282" s="92">
        <f t="shared" si="242"/>
        <v>0</v>
      </c>
      <c r="W282" s="92">
        <f t="shared" si="242"/>
        <v>0</v>
      </c>
      <c r="X282" s="92">
        <f t="shared" si="242"/>
        <v>0</v>
      </c>
      <c r="Y282" s="92">
        <f t="shared" si="242"/>
        <v>0</v>
      </c>
      <c r="Z282" s="92">
        <f t="shared" si="242"/>
        <v>0</v>
      </c>
      <c r="AA282" s="92">
        <f t="shared" si="242"/>
        <v>0</v>
      </c>
      <c r="AB282" s="92">
        <f t="shared" si="242"/>
        <v>0</v>
      </c>
      <c r="AC282" s="92">
        <f t="shared" si="242"/>
        <v>0</v>
      </c>
      <c r="AD282" s="92">
        <f t="shared" si="242"/>
        <v>0</v>
      </c>
      <c r="AE282" s="92">
        <f t="shared" si="242"/>
        <v>0</v>
      </c>
      <c r="AF282" s="92">
        <f t="shared" si="242"/>
        <v>0</v>
      </c>
      <c r="AG282" s="92">
        <f t="shared" si="242"/>
        <v>0</v>
      </c>
      <c r="AH282" s="92">
        <f t="shared" si="242"/>
        <v>0</v>
      </c>
      <c r="AI282" s="92">
        <f t="shared" si="242"/>
        <v>0</v>
      </c>
      <c r="AJ282" s="92">
        <f t="shared" si="242"/>
        <v>0</v>
      </c>
      <c r="AK282" s="92">
        <f t="shared" si="242"/>
        <v>0</v>
      </c>
      <c r="AL282" s="92">
        <f t="shared" si="242"/>
        <v>0</v>
      </c>
      <c r="AM282" s="92">
        <f t="shared" si="242"/>
        <v>0</v>
      </c>
      <c r="AN282" s="92">
        <f t="shared" si="242"/>
        <v>0</v>
      </c>
      <c r="AO282" s="92">
        <f t="shared" si="242"/>
        <v>0</v>
      </c>
      <c r="AP282" s="92">
        <f t="shared" si="242"/>
        <v>0</v>
      </c>
      <c r="AQ282" s="92">
        <f t="shared" si="242"/>
        <v>0</v>
      </c>
      <c r="AR282" s="92">
        <f t="shared" si="242"/>
        <v>0</v>
      </c>
      <c r="AS282" s="92">
        <f t="shared" si="242"/>
        <v>0</v>
      </c>
      <c r="AT282" s="92">
        <f t="shared" si="242"/>
        <v>0</v>
      </c>
      <c r="AU282" s="92">
        <f t="shared" si="242"/>
        <v>0</v>
      </c>
      <c r="AV282" s="92">
        <f t="shared" si="242"/>
        <v>0</v>
      </c>
      <c r="AW282" s="92">
        <f t="shared" si="242"/>
        <v>0</v>
      </c>
      <c r="AX282" s="92">
        <f t="shared" si="242"/>
        <v>0</v>
      </c>
      <c r="AY282" s="92">
        <f t="shared" si="242"/>
        <v>0</v>
      </c>
      <c r="AZ282" s="92">
        <f t="shared" si="242"/>
        <v>0</v>
      </c>
      <c r="BA282" s="92">
        <f t="shared" si="242"/>
        <v>0</v>
      </c>
      <c r="BB282" s="92">
        <f t="shared" si="242"/>
        <v>0</v>
      </c>
      <c r="BC282" s="92">
        <f t="shared" ref="BC282:CF282" si="243">SUM(BC283:BC308)/2</f>
        <v>0</v>
      </c>
      <c r="BD282" s="92">
        <f t="shared" si="243"/>
        <v>0</v>
      </c>
      <c r="BE282" s="92">
        <f t="shared" si="243"/>
        <v>0</v>
      </c>
      <c r="BF282" s="92">
        <f t="shared" si="243"/>
        <v>0</v>
      </c>
      <c r="BG282" s="92">
        <f t="shared" si="243"/>
        <v>0</v>
      </c>
      <c r="BH282" s="92">
        <f t="shared" si="243"/>
        <v>0</v>
      </c>
      <c r="BI282" s="92">
        <f t="shared" si="243"/>
        <v>0</v>
      </c>
      <c r="BJ282" s="92">
        <f t="shared" si="243"/>
        <v>0</v>
      </c>
      <c r="BK282" s="92">
        <f t="shared" si="243"/>
        <v>0</v>
      </c>
      <c r="BL282" s="92">
        <f t="shared" si="243"/>
        <v>0</v>
      </c>
      <c r="BM282" s="92">
        <f t="shared" si="243"/>
        <v>0</v>
      </c>
      <c r="BN282" s="92">
        <f t="shared" si="243"/>
        <v>0</v>
      </c>
      <c r="BO282" s="92">
        <f t="shared" si="243"/>
        <v>0</v>
      </c>
      <c r="BP282" s="92">
        <f t="shared" si="243"/>
        <v>0</v>
      </c>
      <c r="BQ282" s="92">
        <f t="shared" si="243"/>
        <v>0</v>
      </c>
      <c r="BR282" s="92">
        <f t="shared" si="243"/>
        <v>0</v>
      </c>
      <c r="BS282" s="92">
        <f t="shared" si="243"/>
        <v>0</v>
      </c>
      <c r="BT282" s="92">
        <f t="shared" si="243"/>
        <v>0</v>
      </c>
      <c r="BU282" s="92">
        <f t="shared" si="243"/>
        <v>0</v>
      </c>
      <c r="BV282" s="92">
        <f t="shared" si="243"/>
        <v>0</v>
      </c>
      <c r="BW282" s="92">
        <f t="shared" si="243"/>
        <v>0</v>
      </c>
      <c r="BX282" s="92">
        <f t="shared" si="243"/>
        <v>0</v>
      </c>
      <c r="BY282" s="92">
        <f t="shared" si="243"/>
        <v>0</v>
      </c>
      <c r="BZ282" s="92">
        <f t="shared" si="243"/>
        <v>0</v>
      </c>
      <c r="CA282" s="92">
        <f t="shared" si="243"/>
        <v>0</v>
      </c>
      <c r="CB282" s="92">
        <f t="shared" si="243"/>
        <v>0</v>
      </c>
      <c r="CC282" s="92">
        <f t="shared" si="243"/>
        <v>0</v>
      </c>
      <c r="CD282" s="92">
        <f t="shared" si="243"/>
        <v>0</v>
      </c>
      <c r="CE282" s="92">
        <f t="shared" si="243"/>
        <v>0</v>
      </c>
      <c r="CF282" s="92">
        <f t="shared" si="243"/>
        <v>0</v>
      </c>
      <c r="CG282" s="93">
        <f t="shared" si="242"/>
        <v>0</v>
      </c>
      <c r="CH282" s="80">
        <f t="shared" ref="CH282:CK282" si="244">SUM(CH283:CH308)/2</f>
        <v>0</v>
      </c>
      <c r="CI282" s="80">
        <f t="shared" si="244"/>
        <v>0</v>
      </c>
      <c r="CJ282" s="80">
        <f t="shared" si="244"/>
        <v>0</v>
      </c>
      <c r="CK282" s="80">
        <f t="shared" si="244"/>
        <v>0</v>
      </c>
      <c r="CL282" s="61"/>
      <c r="CM282" s="9"/>
      <c r="CN282" s="9"/>
      <c r="CO282" s="9"/>
      <c r="CP282"/>
      <c r="CQ282"/>
      <c r="CR282"/>
    </row>
    <row r="283" spans="1:96" s="62" customFormat="1" ht="15" x14ac:dyDescent="0.25">
      <c r="A283" s="55">
        <f t="shared" si="232"/>
        <v>283</v>
      </c>
      <c r="B283" s="71"/>
      <c r="C283" s="71"/>
      <c r="D283" s="71"/>
      <c r="E283" s="71"/>
      <c r="F283" s="94" t="s">
        <v>39</v>
      </c>
      <c r="G283" s="73" t="s">
        <v>176</v>
      </c>
      <c r="H283" s="98"/>
      <c r="I283" s="71"/>
      <c r="J283" s="63">
        <f t="shared" si="241"/>
        <v>0</v>
      </c>
      <c r="K283" s="92">
        <f>SUM(K284:K289)</f>
        <v>0</v>
      </c>
      <c r="L283" s="92">
        <f t="shared" ref="L283:CG283" si="245">SUM(L284:L289)</f>
        <v>0</v>
      </c>
      <c r="M283" s="92">
        <f t="shared" si="245"/>
        <v>0</v>
      </c>
      <c r="N283" s="92">
        <f t="shared" si="245"/>
        <v>0</v>
      </c>
      <c r="O283" s="92">
        <f t="shared" si="245"/>
        <v>0</v>
      </c>
      <c r="P283" s="92">
        <f t="shared" si="245"/>
        <v>0</v>
      </c>
      <c r="Q283" s="92">
        <f t="shared" si="245"/>
        <v>0</v>
      </c>
      <c r="R283" s="92">
        <f t="shared" si="245"/>
        <v>0</v>
      </c>
      <c r="S283" s="92">
        <f t="shared" si="245"/>
        <v>0</v>
      </c>
      <c r="T283" s="92">
        <f t="shared" si="245"/>
        <v>0</v>
      </c>
      <c r="U283" s="92">
        <f t="shared" si="245"/>
        <v>0</v>
      </c>
      <c r="V283" s="92">
        <f t="shared" si="245"/>
        <v>0</v>
      </c>
      <c r="W283" s="92">
        <f t="shared" si="245"/>
        <v>0</v>
      </c>
      <c r="X283" s="92">
        <f t="shared" si="245"/>
        <v>0</v>
      </c>
      <c r="Y283" s="92">
        <f t="shared" si="245"/>
        <v>0</v>
      </c>
      <c r="Z283" s="92">
        <f t="shared" si="245"/>
        <v>0</v>
      </c>
      <c r="AA283" s="92">
        <f t="shared" si="245"/>
        <v>0</v>
      </c>
      <c r="AB283" s="92">
        <f t="shared" si="245"/>
        <v>0</v>
      </c>
      <c r="AC283" s="92">
        <f t="shared" si="245"/>
        <v>0</v>
      </c>
      <c r="AD283" s="92">
        <f t="shared" si="245"/>
        <v>0</v>
      </c>
      <c r="AE283" s="92">
        <f t="shared" si="245"/>
        <v>0</v>
      </c>
      <c r="AF283" s="92">
        <f t="shared" si="245"/>
        <v>0</v>
      </c>
      <c r="AG283" s="92">
        <f t="shared" si="245"/>
        <v>0</v>
      </c>
      <c r="AH283" s="92">
        <f t="shared" si="245"/>
        <v>0</v>
      </c>
      <c r="AI283" s="92">
        <f t="shared" si="245"/>
        <v>0</v>
      </c>
      <c r="AJ283" s="92">
        <f t="shared" si="245"/>
        <v>0</v>
      </c>
      <c r="AK283" s="92">
        <f t="shared" si="245"/>
        <v>0</v>
      </c>
      <c r="AL283" s="92">
        <f t="shared" si="245"/>
        <v>0</v>
      </c>
      <c r="AM283" s="92">
        <f t="shared" si="245"/>
        <v>0</v>
      </c>
      <c r="AN283" s="92">
        <f t="shared" si="245"/>
        <v>0</v>
      </c>
      <c r="AO283" s="92">
        <f t="shared" si="245"/>
        <v>0</v>
      </c>
      <c r="AP283" s="92">
        <f t="shared" si="245"/>
        <v>0</v>
      </c>
      <c r="AQ283" s="92">
        <f t="shared" si="245"/>
        <v>0</v>
      </c>
      <c r="AR283" s="92">
        <f t="shared" si="245"/>
        <v>0</v>
      </c>
      <c r="AS283" s="92">
        <f t="shared" si="245"/>
        <v>0</v>
      </c>
      <c r="AT283" s="92">
        <f t="shared" si="245"/>
        <v>0</v>
      </c>
      <c r="AU283" s="92">
        <f t="shared" si="245"/>
        <v>0</v>
      </c>
      <c r="AV283" s="92">
        <f t="shared" si="245"/>
        <v>0</v>
      </c>
      <c r="AW283" s="92">
        <f t="shared" si="245"/>
        <v>0</v>
      </c>
      <c r="AX283" s="92">
        <f t="shared" si="245"/>
        <v>0</v>
      </c>
      <c r="AY283" s="92">
        <f t="shared" si="245"/>
        <v>0</v>
      </c>
      <c r="AZ283" s="92">
        <f t="shared" si="245"/>
        <v>0</v>
      </c>
      <c r="BA283" s="92">
        <f t="shared" si="245"/>
        <v>0</v>
      </c>
      <c r="BB283" s="92">
        <f t="shared" si="245"/>
        <v>0</v>
      </c>
      <c r="BC283" s="92">
        <f t="shared" si="245"/>
        <v>0</v>
      </c>
      <c r="BD283" s="92">
        <f t="shared" si="245"/>
        <v>0</v>
      </c>
      <c r="BE283" s="92">
        <f t="shared" si="245"/>
        <v>0</v>
      </c>
      <c r="BF283" s="92">
        <f t="shared" si="245"/>
        <v>0</v>
      </c>
      <c r="BG283" s="92">
        <f t="shared" si="245"/>
        <v>0</v>
      </c>
      <c r="BH283" s="92">
        <f t="shared" si="245"/>
        <v>0</v>
      </c>
      <c r="BI283" s="92">
        <f t="shared" si="245"/>
        <v>0</v>
      </c>
      <c r="BJ283" s="92">
        <f t="shared" si="245"/>
        <v>0</v>
      </c>
      <c r="BK283" s="92">
        <f t="shared" si="245"/>
        <v>0</v>
      </c>
      <c r="BL283" s="92">
        <f t="shared" si="245"/>
        <v>0</v>
      </c>
      <c r="BM283" s="92">
        <f t="shared" si="245"/>
        <v>0</v>
      </c>
      <c r="BN283" s="92">
        <f t="shared" si="245"/>
        <v>0</v>
      </c>
      <c r="BO283" s="92">
        <f t="shared" si="245"/>
        <v>0</v>
      </c>
      <c r="BP283" s="92">
        <f t="shared" si="245"/>
        <v>0</v>
      </c>
      <c r="BQ283" s="92">
        <f t="shared" si="245"/>
        <v>0</v>
      </c>
      <c r="BR283" s="92">
        <f t="shared" si="245"/>
        <v>0</v>
      </c>
      <c r="BS283" s="92">
        <f t="shared" si="245"/>
        <v>0</v>
      </c>
      <c r="BT283" s="92">
        <f t="shared" si="245"/>
        <v>0</v>
      </c>
      <c r="BU283" s="92">
        <f t="shared" si="245"/>
        <v>0</v>
      </c>
      <c r="BV283" s="92">
        <f t="shared" si="245"/>
        <v>0</v>
      </c>
      <c r="BW283" s="92">
        <f t="shared" si="245"/>
        <v>0</v>
      </c>
      <c r="BX283" s="92">
        <f t="shared" si="245"/>
        <v>0</v>
      </c>
      <c r="BY283" s="92">
        <f t="shared" si="245"/>
        <v>0</v>
      </c>
      <c r="BZ283" s="92">
        <f t="shared" si="245"/>
        <v>0</v>
      </c>
      <c r="CA283" s="92">
        <f t="shared" si="245"/>
        <v>0</v>
      </c>
      <c r="CB283" s="92">
        <f t="shared" si="245"/>
        <v>0</v>
      </c>
      <c r="CC283" s="92">
        <f t="shared" si="245"/>
        <v>0</v>
      </c>
      <c r="CD283" s="92">
        <f t="shared" si="245"/>
        <v>0</v>
      </c>
      <c r="CE283" s="92">
        <f t="shared" si="245"/>
        <v>0</v>
      </c>
      <c r="CF283" s="92">
        <f t="shared" si="245"/>
        <v>0</v>
      </c>
      <c r="CG283" s="93">
        <f t="shared" si="245"/>
        <v>0</v>
      </c>
      <c r="CH283" s="80">
        <f t="shared" ref="CH283:CK283" si="246">SUM(CH284:CH289)</f>
        <v>0</v>
      </c>
      <c r="CI283" s="80">
        <f t="shared" si="246"/>
        <v>0</v>
      </c>
      <c r="CJ283" s="80">
        <f t="shared" si="246"/>
        <v>0</v>
      </c>
      <c r="CK283" s="80">
        <f t="shared" si="246"/>
        <v>0</v>
      </c>
      <c r="CL283" s="61"/>
      <c r="CM283" s="9">
        <f>LEN(H283)</f>
        <v>0</v>
      </c>
      <c r="CN283" s="9"/>
      <c r="CO283" s="9"/>
      <c r="CP283"/>
      <c r="CQ283"/>
      <c r="CR283"/>
    </row>
    <row r="284" spans="1:96" s="62" customFormat="1" ht="15" x14ac:dyDescent="0.25">
      <c r="A284" s="55">
        <f t="shared" si="232"/>
        <v>284</v>
      </c>
      <c r="B284" s="71"/>
      <c r="C284" s="71"/>
      <c r="D284" s="71"/>
      <c r="E284" s="71"/>
      <c r="F284" s="94"/>
      <c r="G284" s="73" t="s">
        <v>41</v>
      </c>
      <c r="H284" s="98" t="s">
        <v>177</v>
      </c>
      <c r="I284" s="71"/>
      <c r="J284" s="63">
        <f t="shared" si="241"/>
        <v>0</v>
      </c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  <c r="CG284" s="100"/>
      <c r="CH284" s="77"/>
      <c r="CI284" s="77"/>
      <c r="CJ284" s="77"/>
      <c r="CK284" s="77"/>
      <c r="CL284" s="61"/>
      <c r="CM284" s="9">
        <f>LEN(H284)</f>
        <v>16</v>
      </c>
      <c r="CN284" s="9"/>
      <c r="CO284" s="9"/>
      <c r="CP284"/>
      <c r="CQ284"/>
      <c r="CR284"/>
    </row>
    <row r="285" spans="1:96" s="62" customFormat="1" ht="15" x14ac:dyDescent="0.25">
      <c r="A285" s="55">
        <f t="shared" si="232"/>
        <v>285</v>
      </c>
      <c r="B285" s="71"/>
      <c r="C285" s="71"/>
      <c r="D285" s="71"/>
      <c r="E285" s="71"/>
      <c r="F285" s="94"/>
      <c r="G285" s="73" t="s">
        <v>54</v>
      </c>
      <c r="H285" s="98" t="s">
        <v>178</v>
      </c>
      <c r="I285" s="71"/>
      <c r="J285" s="63">
        <f t="shared" si="241"/>
        <v>0</v>
      </c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  <c r="CG285" s="100"/>
      <c r="CH285" s="77"/>
      <c r="CI285" s="77"/>
      <c r="CJ285" s="77"/>
      <c r="CK285" s="77"/>
      <c r="CL285" s="61"/>
      <c r="CM285" s="9">
        <f>LEN(H285)</f>
        <v>16</v>
      </c>
      <c r="CN285" s="9"/>
      <c r="CO285" s="9"/>
      <c r="CP285"/>
      <c r="CQ285"/>
      <c r="CR285"/>
    </row>
    <row r="286" spans="1:96" s="62" customFormat="1" ht="15" x14ac:dyDescent="0.25">
      <c r="A286" s="55">
        <f t="shared" si="232"/>
        <v>286</v>
      </c>
      <c r="B286" s="71"/>
      <c r="C286" s="71"/>
      <c r="D286" s="71"/>
      <c r="E286" s="71"/>
      <c r="F286" s="94"/>
      <c r="G286" s="73" t="s">
        <v>43</v>
      </c>
      <c r="H286" s="98" t="s">
        <v>179</v>
      </c>
      <c r="I286" s="71"/>
      <c r="J286" s="63">
        <f t="shared" si="241"/>
        <v>0</v>
      </c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  <c r="CG286" s="100"/>
      <c r="CH286" s="77"/>
      <c r="CI286" s="77"/>
      <c r="CJ286" s="77"/>
      <c r="CK286" s="77"/>
      <c r="CL286" s="61"/>
      <c r="CM286" s="9"/>
      <c r="CN286" s="9"/>
      <c r="CO286" s="9"/>
      <c r="CP286"/>
      <c r="CQ286"/>
      <c r="CR286"/>
    </row>
    <row r="287" spans="1:96" s="62" customFormat="1" ht="15" x14ac:dyDescent="0.25">
      <c r="A287" s="55">
        <f t="shared" si="232"/>
        <v>287</v>
      </c>
      <c r="B287" s="71"/>
      <c r="C287" s="71"/>
      <c r="D287" s="71"/>
      <c r="E287" s="71"/>
      <c r="F287" s="94"/>
      <c r="G287" s="73" t="s">
        <v>45</v>
      </c>
      <c r="H287" s="98" t="s">
        <v>180</v>
      </c>
      <c r="I287" s="71"/>
      <c r="J287" s="63">
        <f t="shared" si="241"/>
        <v>0</v>
      </c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  <c r="CG287" s="100"/>
      <c r="CH287" s="77"/>
      <c r="CI287" s="77"/>
      <c r="CJ287" s="77"/>
      <c r="CK287" s="77"/>
      <c r="CL287" s="61"/>
      <c r="CM287" s="9"/>
      <c r="CN287" s="9"/>
      <c r="CO287" s="9"/>
      <c r="CP287"/>
      <c r="CQ287"/>
      <c r="CR287"/>
    </row>
    <row r="288" spans="1:96" s="62" customFormat="1" ht="15" x14ac:dyDescent="0.25">
      <c r="A288" s="55">
        <f t="shared" si="232"/>
        <v>288</v>
      </c>
      <c r="B288" s="71"/>
      <c r="C288" s="71"/>
      <c r="D288" s="71"/>
      <c r="E288" s="71"/>
      <c r="F288" s="94"/>
      <c r="G288" s="73" t="s">
        <v>47</v>
      </c>
      <c r="H288" s="98" t="s">
        <v>181</v>
      </c>
      <c r="I288" s="71"/>
      <c r="J288" s="63">
        <f t="shared" si="241"/>
        <v>0</v>
      </c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  <c r="CG288" s="100"/>
      <c r="CH288" s="77"/>
      <c r="CI288" s="77"/>
      <c r="CJ288" s="77"/>
      <c r="CK288" s="77"/>
      <c r="CL288" s="61"/>
      <c r="CM288" s="9"/>
      <c r="CN288" s="9"/>
      <c r="CO288" s="9"/>
      <c r="CP288"/>
      <c r="CQ288"/>
      <c r="CR288"/>
    </row>
    <row r="289" spans="1:96" s="62" customFormat="1" ht="15" x14ac:dyDescent="0.25">
      <c r="A289" s="55">
        <f t="shared" si="232"/>
        <v>289</v>
      </c>
      <c r="B289" s="71"/>
      <c r="C289" s="71"/>
      <c r="D289" s="71"/>
      <c r="E289" s="71"/>
      <c r="F289" s="94"/>
      <c r="G289" s="73" t="s">
        <v>49</v>
      </c>
      <c r="H289" s="98" t="s">
        <v>182</v>
      </c>
      <c r="I289" s="71"/>
      <c r="J289" s="63">
        <f t="shared" si="241"/>
        <v>0</v>
      </c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  <c r="CG289" s="100"/>
      <c r="CH289" s="77"/>
      <c r="CI289" s="77"/>
      <c r="CJ289" s="77"/>
      <c r="CK289" s="77"/>
      <c r="CL289" s="61"/>
      <c r="CM289" s="9"/>
      <c r="CN289" s="9"/>
      <c r="CO289" s="9"/>
      <c r="CP289"/>
      <c r="CQ289"/>
      <c r="CR289"/>
    </row>
    <row r="290" spans="1:96" s="62" customFormat="1" ht="15" x14ac:dyDescent="0.25">
      <c r="A290" s="55">
        <f t="shared" si="232"/>
        <v>290</v>
      </c>
      <c r="B290" s="71"/>
      <c r="C290" s="71"/>
      <c r="D290" s="71"/>
      <c r="E290" s="71"/>
      <c r="F290" s="94" t="s">
        <v>51</v>
      </c>
      <c r="G290" s="73" t="s">
        <v>183</v>
      </c>
      <c r="H290" s="98"/>
      <c r="I290" s="71"/>
      <c r="J290" s="63">
        <f t="shared" si="241"/>
        <v>0</v>
      </c>
      <c r="K290" s="92">
        <f>SUM(K291:K296)</f>
        <v>0</v>
      </c>
      <c r="L290" s="92">
        <f t="shared" ref="L290:CG290" si="247">SUM(L291:L296)</f>
        <v>0</v>
      </c>
      <c r="M290" s="92">
        <f t="shared" si="247"/>
        <v>0</v>
      </c>
      <c r="N290" s="92">
        <f t="shared" si="247"/>
        <v>0</v>
      </c>
      <c r="O290" s="92">
        <f t="shared" si="247"/>
        <v>0</v>
      </c>
      <c r="P290" s="92">
        <f t="shared" si="247"/>
        <v>0</v>
      </c>
      <c r="Q290" s="92">
        <f t="shared" si="247"/>
        <v>0</v>
      </c>
      <c r="R290" s="92">
        <f t="shared" si="247"/>
        <v>0</v>
      </c>
      <c r="S290" s="92">
        <f t="shared" si="247"/>
        <v>0</v>
      </c>
      <c r="T290" s="92">
        <f t="shared" si="247"/>
        <v>0</v>
      </c>
      <c r="U290" s="92">
        <f t="shared" si="247"/>
        <v>0</v>
      </c>
      <c r="V290" s="92">
        <f t="shared" si="247"/>
        <v>0</v>
      </c>
      <c r="W290" s="92">
        <f t="shared" si="247"/>
        <v>0</v>
      </c>
      <c r="X290" s="92">
        <f t="shared" si="247"/>
        <v>0</v>
      </c>
      <c r="Y290" s="92">
        <f t="shared" si="247"/>
        <v>0</v>
      </c>
      <c r="Z290" s="92">
        <f t="shared" si="247"/>
        <v>0</v>
      </c>
      <c r="AA290" s="92">
        <f t="shared" si="247"/>
        <v>0</v>
      </c>
      <c r="AB290" s="92">
        <f t="shared" si="247"/>
        <v>0</v>
      </c>
      <c r="AC290" s="92">
        <f t="shared" si="247"/>
        <v>0</v>
      </c>
      <c r="AD290" s="92">
        <f t="shared" si="247"/>
        <v>0</v>
      </c>
      <c r="AE290" s="92">
        <f t="shared" si="247"/>
        <v>0</v>
      </c>
      <c r="AF290" s="92">
        <f t="shared" si="247"/>
        <v>0</v>
      </c>
      <c r="AG290" s="92">
        <f t="shared" si="247"/>
        <v>0</v>
      </c>
      <c r="AH290" s="92">
        <f t="shared" si="247"/>
        <v>0</v>
      </c>
      <c r="AI290" s="92">
        <f t="shared" si="247"/>
        <v>0</v>
      </c>
      <c r="AJ290" s="92">
        <f t="shared" si="247"/>
        <v>0</v>
      </c>
      <c r="AK290" s="92">
        <f t="shared" si="247"/>
        <v>0</v>
      </c>
      <c r="AL290" s="92">
        <f t="shared" si="247"/>
        <v>0</v>
      </c>
      <c r="AM290" s="92">
        <f t="shared" si="247"/>
        <v>0</v>
      </c>
      <c r="AN290" s="92">
        <f t="shared" si="247"/>
        <v>0</v>
      </c>
      <c r="AO290" s="92">
        <f t="shared" si="247"/>
        <v>0</v>
      </c>
      <c r="AP290" s="92">
        <f t="shared" si="247"/>
        <v>0</v>
      </c>
      <c r="AQ290" s="92">
        <f t="shared" si="247"/>
        <v>0</v>
      </c>
      <c r="AR290" s="92">
        <f t="shared" si="247"/>
        <v>0</v>
      </c>
      <c r="AS290" s="92">
        <f t="shared" si="247"/>
        <v>0</v>
      </c>
      <c r="AT290" s="92">
        <f t="shared" si="247"/>
        <v>0</v>
      </c>
      <c r="AU290" s="92">
        <f t="shared" si="247"/>
        <v>0</v>
      </c>
      <c r="AV290" s="92">
        <f t="shared" si="247"/>
        <v>0</v>
      </c>
      <c r="AW290" s="92">
        <f t="shared" si="247"/>
        <v>0</v>
      </c>
      <c r="AX290" s="92">
        <f t="shared" si="247"/>
        <v>0</v>
      </c>
      <c r="AY290" s="92">
        <f t="shared" si="247"/>
        <v>0</v>
      </c>
      <c r="AZ290" s="92">
        <f t="shared" si="247"/>
        <v>0</v>
      </c>
      <c r="BA290" s="92">
        <f t="shared" si="247"/>
        <v>0</v>
      </c>
      <c r="BB290" s="92">
        <f t="shared" si="247"/>
        <v>0</v>
      </c>
      <c r="BC290" s="92">
        <f t="shared" si="247"/>
        <v>0</v>
      </c>
      <c r="BD290" s="92">
        <f t="shared" si="247"/>
        <v>0</v>
      </c>
      <c r="BE290" s="92">
        <f t="shared" si="247"/>
        <v>0</v>
      </c>
      <c r="BF290" s="92">
        <f t="shared" si="247"/>
        <v>0</v>
      </c>
      <c r="BG290" s="92">
        <f t="shared" si="247"/>
        <v>0</v>
      </c>
      <c r="BH290" s="92">
        <f t="shared" si="247"/>
        <v>0</v>
      </c>
      <c r="BI290" s="92">
        <f t="shared" si="247"/>
        <v>0</v>
      </c>
      <c r="BJ290" s="92">
        <f t="shared" si="247"/>
        <v>0</v>
      </c>
      <c r="BK290" s="92">
        <f t="shared" si="247"/>
        <v>0</v>
      </c>
      <c r="BL290" s="92">
        <f t="shared" si="247"/>
        <v>0</v>
      </c>
      <c r="BM290" s="92">
        <f t="shared" si="247"/>
        <v>0</v>
      </c>
      <c r="BN290" s="92">
        <f t="shared" si="247"/>
        <v>0</v>
      </c>
      <c r="BO290" s="92">
        <f t="shared" si="247"/>
        <v>0</v>
      </c>
      <c r="BP290" s="92">
        <f t="shared" si="247"/>
        <v>0</v>
      </c>
      <c r="BQ290" s="92">
        <f t="shared" si="247"/>
        <v>0</v>
      </c>
      <c r="BR290" s="92">
        <f t="shared" si="247"/>
        <v>0</v>
      </c>
      <c r="BS290" s="92">
        <f t="shared" si="247"/>
        <v>0</v>
      </c>
      <c r="BT290" s="92">
        <f t="shared" si="247"/>
        <v>0</v>
      </c>
      <c r="BU290" s="92">
        <f t="shared" si="247"/>
        <v>0</v>
      </c>
      <c r="BV290" s="92">
        <f t="shared" si="247"/>
        <v>0</v>
      </c>
      <c r="BW290" s="92">
        <f t="shared" si="247"/>
        <v>0</v>
      </c>
      <c r="BX290" s="92">
        <f t="shared" si="247"/>
        <v>0</v>
      </c>
      <c r="BY290" s="92">
        <f t="shared" si="247"/>
        <v>0</v>
      </c>
      <c r="BZ290" s="92">
        <f t="shared" si="247"/>
        <v>0</v>
      </c>
      <c r="CA290" s="92">
        <f t="shared" si="247"/>
        <v>0</v>
      </c>
      <c r="CB290" s="92">
        <f t="shared" si="247"/>
        <v>0</v>
      </c>
      <c r="CC290" s="92">
        <f t="shared" si="247"/>
        <v>0</v>
      </c>
      <c r="CD290" s="92">
        <f t="shared" si="247"/>
        <v>0</v>
      </c>
      <c r="CE290" s="92">
        <f t="shared" si="247"/>
        <v>0</v>
      </c>
      <c r="CF290" s="92">
        <f t="shared" si="247"/>
        <v>0</v>
      </c>
      <c r="CG290" s="93">
        <f t="shared" si="247"/>
        <v>0</v>
      </c>
      <c r="CH290" s="80">
        <f t="shared" ref="CH290:CK290" si="248">SUM(CH291:CH296)</f>
        <v>0</v>
      </c>
      <c r="CI290" s="80">
        <f t="shared" si="248"/>
        <v>0</v>
      </c>
      <c r="CJ290" s="80">
        <f t="shared" si="248"/>
        <v>0</v>
      </c>
      <c r="CK290" s="80">
        <f t="shared" si="248"/>
        <v>0</v>
      </c>
      <c r="CL290" s="61"/>
      <c r="CM290" s="9"/>
      <c r="CN290" s="9"/>
      <c r="CO290" s="9"/>
      <c r="CP290"/>
      <c r="CQ290"/>
      <c r="CR290"/>
    </row>
    <row r="291" spans="1:96" s="62" customFormat="1" ht="15" x14ac:dyDescent="0.25">
      <c r="A291" s="55">
        <f t="shared" si="232"/>
        <v>291</v>
      </c>
      <c r="B291" s="71"/>
      <c r="C291" s="71"/>
      <c r="D291" s="71"/>
      <c r="E291" s="71"/>
      <c r="F291" s="94"/>
      <c r="G291" s="73" t="s">
        <v>41</v>
      </c>
      <c r="H291" s="98" t="s">
        <v>177</v>
      </c>
      <c r="I291" s="71"/>
      <c r="J291" s="63">
        <f t="shared" si="241"/>
        <v>0</v>
      </c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100"/>
      <c r="CH291" s="77"/>
      <c r="CI291" s="77"/>
      <c r="CJ291" s="77"/>
      <c r="CK291" s="77"/>
      <c r="CL291" s="61"/>
      <c r="CM291" s="9">
        <v>1</v>
      </c>
      <c r="CN291" s="9"/>
      <c r="CO291" s="9"/>
      <c r="CP291"/>
      <c r="CQ291"/>
      <c r="CR291"/>
    </row>
    <row r="292" spans="1:96" s="62" customFormat="1" ht="15" x14ac:dyDescent="0.25">
      <c r="A292" s="55">
        <f t="shared" si="232"/>
        <v>292</v>
      </c>
      <c r="B292" s="71"/>
      <c r="C292" s="71"/>
      <c r="D292" s="71"/>
      <c r="E292" s="71"/>
      <c r="F292" s="94"/>
      <c r="G292" s="73" t="s">
        <v>54</v>
      </c>
      <c r="H292" s="98" t="s">
        <v>178</v>
      </c>
      <c r="I292" s="71"/>
      <c r="J292" s="63">
        <f t="shared" si="241"/>
        <v>0</v>
      </c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99"/>
      <c r="CA292" s="99"/>
      <c r="CB292" s="99"/>
      <c r="CC292" s="99"/>
      <c r="CD292" s="99"/>
      <c r="CE292" s="99"/>
      <c r="CF292" s="99"/>
      <c r="CG292" s="100"/>
      <c r="CH292" s="77"/>
      <c r="CI292" s="77"/>
      <c r="CJ292" s="77"/>
      <c r="CK292" s="77"/>
      <c r="CL292" s="61"/>
      <c r="CM292" s="9">
        <v>1</v>
      </c>
      <c r="CN292" s="9"/>
      <c r="CO292" s="9"/>
      <c r="CP292"/>
      <c r="CQ292"/>
      <c r="CR292"/>
    </row>
    <row r="293" spans="1:96" s="62" customFormat="1" ht="15" x14ac:dyDescent="0.25">
      <c r="A293" s="55">
        <f t="shared" si="232"/>
        <v>293</v>
      </c>
      <c r="B293" s="71"/>
      <c r="C293" s="71"/>
      <c r="D293" s="71"/>
      <c r="E293" s="71"/>
      <c r="F293" s="94"/>
      <c r="G293" s="73" t="s">
        <v>43</v>
      </c>
      <c r="H293" s="98" t="s">
        <v>179</v>
      </c>
      <c r="I293" s="71"/>
      <c r="J293" s="63">
        <f t="shared" si="241"/>
        <v>0</v>
      </c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99"/>
      <c r="CA293" s="99"/>
      <c r="CB293" s="99"/>
      <c r="CC293" s="99"/>
      <c r="CD293" s="99"/>
      <c r="CE293" s="99"/>
      <c r="CF293" s="99"/>
      <c r="CG293" s="100"/>
      <c r="CH293" s="77"/>
      <c r="CI293" s="77"/>
      <c r="CJ293" s="77"/>
      <c r="CK293" s="77"/>
      <c r="CL293" s="61"/>
      <c r="CM293" s="9"/>
      <c r="CN293" s="9"/>
      <c r="CO293" s="9"/>
      <c r="CP293"/>
      <c r="CQ293"/>
      <c r="CR293"/>
    </row>
    <row r="294" spans="1:96" s="62" customFormat="1" ht="15" x14ac:dyDescent="0.25">
      <c r="A294" s="55">
        <f t="shared" si="232"/>
        <v>294</v>
      </c>
      <c r="B294" s="71"/>
      <c r="C294" s="71"/>
      <c r="D294" s="71"/>
      <c r="E294" s="71"/>
      <c r="F294" s="94"/>
      <c r="G294" s="73" t="s">
        <v>45</v>
      </c>
      <c r="H294" s="98" t="s">
        <v>180</v>
      </c>
      <c r="I294" s="71"/>
      <c r="J294" s="63">
        <f t="shared" si="241"/>
        <v>0</v>
      </c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99"/>
      <c r="CA294" s="99"/>
      <c r="CB294" s="99"/>
      <c r="CC294" s="99"/>
      <c r="CD294" s="99"/>
      <c r="CE294" s="99"/>
      <c r="CF294" s="99"/>
      <c r="CG294" s="100"/>
      <c r="CH294" s="77"/>
      <c r="CI294" s="77"/>
      <c r="CJ294" s="77"/>
      <c r="CK294" s="77"/>
      <c r="CL294" s="61"/>
      <c r="CM294" s="9"/>
      <c r="CN294" s="9"/>
      <c r="CO294" s="9"/>
      <c r="CP294"/>
      <c r="CQ294"/>
      <c r="CR294"/>
    </row>
    <row r="295" spans="1:96" s="62" customFormat="1" ht="15" x14ac:dyDescent="0.25">
      <c r="A295" s="55">
        <f t="shared" si="232"/>
        <v>295</v>
      </c>
      <c r="B295" s="71"/>
      <c r="C295" s="71"/>
      <c r="D295" s="71"/>
      <c r="E295" s="71"/>
      <c r="F295" s="94"/>
      <c r="G295" s="73" t="s">
        <v>47</v>
      </c>
      <c r="H295" s="98" t="s">
        <v>181</v>
      </c>
      <c r="I295" s="71"/>
      <c r="J295" s="63">
        <f t="shared" si="241"/>
        <v>0</v>
      </c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99"/>
      <c r="CD295" s="99"/>
      <c r="CE295" s="99"/>
      <c r="CF295" s="99"/>
      <c r="CG295" s="100"/>
      <c r="CH295" s="77"/>
      <c r="CI295" s="77"/>
      <c r="CJ295" s="77"/>
      <c r="CK295" s="77"/>
      <c r="CL295" s="61"/>
      <c r="CM295" s="9"/>
      <c r="CN295" s="9"/>
      <c r="CO295" s="9"/>
      <c r="CP295"/>
      <c r="CQ295"/>
      <c r="CR295"/>
    </row>
    <row r="296" spans="1:96" s="62" customFormat="1" ht="15" x14ac:dyDescent="0.25">
      <c r="A296" s="55">
        <f t="shared" si="232"/>
        <v>296</v>
      </c>
      <c r="B296" s="71"/>
      <c r="C296" s="71"/>
      <c r="D296" s="71"/>
      <c r="E296" s="71"/>
      <c r="F296" s="94"/>
      <c r="G296" s="73" t="s">
        <v>49</v>
      </c>
      <c r="H296" s="98" t="s">
        <v>182</v>
      </c>
      <c r="I296" s="71"/>
      <c r="J296" s="63">
        <f t="shared" si="241"/>
        <v>0</v>
      </c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99"/>
      <c r="CD296" s="99"/>
      <c r="CE296" s="99"/>
      <c r="CF296" s="99"/>
      <c r="CG296" s="100"/>
      <c r="CH296" s="77"/>
      <c r="CI296" s="77"/>
      <c r="CJ296" s="77"/>
      <c r="CK296" s="77"/>
      <c r="CL296" s="61"/>
      <c r="CM296" s="9">
        <f>LEN(H296)</f>
        <v>14</v>
      </c>
      <c r="CN296" s="9"/>
      <c r="CO296" s="9"/>
      <c r="CP296"/>
      <c r="CQ296"/>
      <c r="CR296"/>
    </row>
    <row r="297" spans="1:96" s="62" customFormat="1" ht="15" x14ac:dyDescent="0.25">
      <c r="A297" s="55">
        <f t="shared" si="232"/>
        <v>297</v>
      </c>
      <c r="B297" s="71"/>
      <c r="C297" s="71"/>
      <c r="D297" s="71"/>
      <c r="E297" s="71"/>
      <c r="F297" s="94" t="s">
        <v>73</v>
      </c>
      <c r="G297" s="73" t="s">
        <v>184</v>
      </c>
      <c r="H297" s="98"/>
      <c r="I297" s="71"/>
      <c r="J297" s="63">
        <f t="shared" si="241"/>
        <v>0</v>
      </c>
      <c r="K297" s="92">
        <f>SUM(K298:K303)</f>
        <v>0</v>
      </c>
      <c r="L297" s="92">
        <f t="shared" ref="L297:CG297" si="249">SUM(L298:L303)</f>
        <v>0</v>
      </c>
      <c r="M297" s="92">
        <f t="shared" si="249"/>
        <v>0</v>
      </c>
      <c r="N297" s="92">
        <f t="shared" si="249"/>
        <v>0</v>
      </c>
      <c r="O297" s="92">
        <f t="shared" si="249"/>
        <v>0</v>
      </c>
      <c r="P297" s="92">
        <f t="shared" si="249"/>
        <v>0</v>
      </c>
      <c r="Q297" s="92">
        <f t="shared" si="249"/>
        <v>0</v>
      </c>
      <c r="R297" s="92">
        <f t="shared" si="249"/>
        <v>0</v>
      </c>
      <c r="S297" s="92">
        <f t="shared" si="249"/>
        <v>0</v>
      </c>
      <c r="T297" s="92">
        <f t="shared" si="249"/>
        <v>0</v>
      </c>
      <c r="U297" s="92">
        <f t="shared" si="249"/>
        <v>0</v>
      </c>
      <c r="V297" s="92">
        <f t="shared" si="249"/>
        <v>0</v>
      </c>
      <c r="W297" s="92">
        <f t="shared" si="249"/>
        <v>0</v>
      </c>
      <c r="X297" s="92">
        <f t="shared" si="249"/>
        <v>0</v>
      </c>
      <c r="Y297" s="92">
        <f t="shared" si="249"/>
        <v>0</v>
      </c>
      <c r="Z297" s="92">
        <f t="shared" si="249"/>
        <v>0</v>
      </c>
      <c r="AA297" s="92">
        <f t="shared" si="249"/>
        <v>0</v>
      </c>
      <c r="AB297" s="92">
        <f t="shared" si="249"/>
        <v>0</v>
      </c>
      <c r="AC297" s="92">
        <f t="shared" si="249"/>
        <v>0</v>
      </c>
      <c r="AD297" s="92">
        <f t="shared" si="249"/>
        <v>0</v>
      </c>
      <c r="AE297" s="92">
        <f t="shared" si="249"/>
        <v>0</v>
      </c>
      <c r="AF297" s="92">
        <f t="shared" si="249"/>
        <v>0</v>
      </c>
      <c r="AG297" s="92">
        <f t="shared" si="249"/>
        <v>0</v>
      </c>
      <c r="AH297" s="92">
        <f t="shared" si="249"/>
        <v>0</v>
      </c>
      <c r="AI297" s="92">
        <f t="shared" si="249"/>
        <v>0</v>
      </c>
      <c r="AJ297" s="92">
        <f t="shared" si="249"/>
        <v>0</v>
      </c>
      <c r="AK297" s="92">
        <f t="shared" si="249"/>
        <v>0</v>
      </c>
      <c r="AL297" s="92">
        <f t="shared" si="249"/>
        <v>0</v>
      </c>
      <c r="AM297" s="92">
        <f t="shared" si="249"/>
        <v>0</v>
      </c>
      <c r="AN297" s="92">
        <f t="shared" si="249"/>
        <v>0</v>
      </c>
      <c r="AO297" s="92">
        <f t="shared" si="249"/>
        <v>0</v>
      </c>
      <c r="AP297" s="92">
        <f t="shared" si="249"/>
        <v>0</v>
      </c>
      <c r="AQ297" s="92">
        <f t="shared" si="249"/>
        <v>0</v>
      </c>
      <c r="AR297" s="92">
        <f t="shared" si="249"/>
        <v>0</v>
      </c>
      <c r="AS297" s="92">
        <f t="shared" si="249"/>
        <v>0</v>
      </c>
      <c r="AT297" s="92">
        <f t="shared" si="249"/>
        <v>0</v>
      </c>
      <c r="AU297" s="92">
        <f t="shared" si="249"/>
        <v>0</v>
      </c>
      <c r="AV297" s="92">
        <f t="shared" si="249"/>
        <v>0</v>
      </c>
      <c r="AW297" s="92">
        <f t="shared" si="249"/>
        <v>0</v>
      </c>
      <c r="AX297" s="92">
        <f t="shared" si="249"/>
        <v>0</v>
      </c>
      <c r="AY297" s="92">
        <f t="shared" si="249"/>
        <v>0</v>
      </c>
      <c r="AZ297" s="92">
        <f t="shared" si="249"/>
        <v>0</v>
      </c>
      <c r="BA297" s="92">
        <f t="shared" si="249"/>
        <v>0</v>
      </c>
      <c r="BB297" s="92">
        <f t="shared" si="249"/>
        <v>0</v>
      </c>
      <c r="BC297" s="92">
        <f t="shared" si="249"/>
        <v>0</v>
      </c>
      <c r="BD297" s="92">
        <f t="shared" si="249"/>
        <v>0</v>
      </c>
      <c r="BE297" s="92">
        <f t="shared" si="249"/>
        <v>0</v>
      </c>
      <c r="BF297" s="92">
        <f t="shared" si="249"/>
        <v>0</v>
      </c>
      <c r="BG297" s="92">
        <f t="shared" si="249"/>
        <v>0</v>
      </c>
      <c r="BH297" s="92">
        <f t="shared" si="249"/>
        <v>0</v>
      </c>
      <c r="BI297" s="92">
        <f t="shared" si="249"/>
        <v>0</v>
      </c>
      <c r="BJ297" s="92">
        <f t="shared" si="249"/>
        <v>0</v>
      </c>
      <c r="BK297" s="92">
        <f t="shared" si="249"/>
        <v>0</v>
      </c>
      <c r="BL297" s="92">
        <f t="shared" si="249"/>
        <v>0</v>
      </c>
      <c r="BM297" s="92">
        <f t="shared" si="249"/>
        <v>0</v>
      </c>
      <c r="BN297" s="92">
        <f t="shared" si="249"/>
        <v>0</v>
      </c>
      <c r="BO297" s="92">
        <f t="shared" si="249"/>
        <v>0</v>
      </c>
      <c r="BP297" s="92">
        <f t="shared" si="249"/>
        <v>0</v>
      </c>
      <c r="BQ297" s="92">
        <f t="shared" si="249"/>
        <v>0</v>
      </c>
      <c r="BR297" s="92">
        <f t="shared" si="249"/>
        <v>0</v>
      </c>
      <c r="BS297" s="92">
        <f t="shared" si="249"/>
        <v>0</v>
      </c>
      <c r="BT297" s="92">
        <f t="shared" si="249"/>
        <v>0</v>
      </c>
      <c r="BU297" s="92">
        <f t="shared" si="249"/>
        <v>0</v>
      </c>
      <c r="BV297" s="92">
        <f t="shared" si="249"/>
        <v>0</v>
      </c>
      <c r="BW297" s="92">
        <f t="shared" si="249"/>
        <v>0</v>
      </c>
      <c r="BX297" s="92">
        <f t="shared" si="249"/>
        <v>0</v>
      </c>
      <c r="BY297" s="92">
        <f t="shared" si="249"/>
        <v>0</v>
      </c>
      <c r="BZ297" s="92">
        <f t="shared" si="249"/>
        <v>0</v>
      </c>
      <c r="CA297" s="92">
        <f t="shared" si="249"/>
        <v>0</v>
      </c>
      <c r="CB297" s="92">
        <f t="shared" si="249"/>
        <v>0</v>
      </c>
      <c r="CC297" s="92">
        <f t="shared" si="249"/>
        <v>0</v>
      </c>
      <c r="CD297" s="92">
        <f t="shared" si="249"/>
        <v>0</v>
      </c>
      <c r="CE297" s="92">
        <f t="shared" si="249"/>
        <v>0</v>
      </c>
      <c r="CF297" s="92">
        <f t="shared" si="249"/>
        <v>0</v>
      </c>
      <c r="CG297" s="93">
        <f t="shared" si="249"/>
        <v>0</v>
      </c>
      <c r="CH297" s="80">
        <f t="shared" ref="CH297:CK297" si="250">SUM(CH298:CH303)</f>
        <v>0</v>
      </c>
      <c r="CI297" s="80">
        <f t="shared" si="250"/>
        <v>0</v>
      </c>
      <c r="CJ297" s="80">
        <f t="shared" si="250"/>
        <v>0</v>
      </c>
      <c r="CK297" s="80">
        <f t="shared" si="250"/>
        <v>0</v>
      </c>
      <c r="CL297" s="61"/>
      <c r="CM297" s="9"/>
      <c r="CN297" s="9"/>
      <c r="CO297" s="9"/>
      <c r="CP297"/>
      <c r="CQ297"/>
      <c r="CR297"/>
    </row>
    <row r="298" spans="1:96" s="62" customFormat="1" ht="15" x14ac:dyDescent="0.25">
      <c r="A298" s="55">
        <f t="shared" si="232"/>
        <v>298</v>
      </c>
      <c r="B298" s="71"/>
      <c r="C298" s="71"/>
      <c r="D298" s="71"/>
      <c r="E298" s="71"/>
      <c r="F298" s="94"/>
      <c r="G298" s="73" t="s">
        <v>41</v>
      </c>
      <c r="H298" s="98" t="s">
        <v>177</v>
      </c>
      <c r="I298" s="71"/>
      <c r="J298" s="63">
        <f t="shared" si="241"/>
        <v>0</v>
      </c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99"/>
      <c r="CA298" s="99"/>
      <c r="CB298" s="99"/>
      <c r="CC298" s="99"/>
      <c r="CD298" s="99"/>
      <c r="CE298" s="99"/>
      <c r="CF298" s="99"/>
      <c r="CG298" s="100"/>
      <c r="CH298" s="77"/>
      <c r="CI298" s="77"/>
      <c r="CJ298" s="77"/>
      <c r="CK298" s="77"/>
      <c r="CL298" s="61"/>
      <c r="CM298" s="9"/>
      <c r="CN298" s="9"/>
      <c r="CO298" s="9"/>
      <c r="CP298"/>
      <c r="CQ298"/>
      <c r="CR298"/>
    </row>
    <row r="299" spans="1:96" s="62" customFormat="1" ht="15" x14ac:dyDescent="0.25">
      <c r="A299" s="55">
        <f t="shared" si="232"/>
        <v>299</v>
      </c>
      <c r="B299" s="71"/>
      <c r="C299" s="71"/>
      <c r="D299" s="71"/>
      <c r="E299" s="71"/>
      <c r="F299" s="94"/>
      <c r="G299" s="73" t="s">
        <v>54</v>
      </c>
      <c r="H299" s="98" t="s">
        <v>178</v>
      </c>
      <c r="I299" s="71"/>
      <c r="J299" s="63">
        <f t="shared" si="241"/>
        <v>0</v>
      </c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100"/>
      <c r="CH299" s="77"/>
      <c r="CI299" s="77"/>
      <c r="CJ299" s="77"/>
      <c r="CK299" s="77"/>
      <c r="CL299" s="61"/>
      <c r="CM299" s="9"/>
      <c r="CN299" s="9"/>
      <c r="CO299" s="9"/>
      <c r="CP299"/>
      <c r="CQ299"/>
      <c r="CR299"/>
    </row>
    <row r="300" spans="1:96" s="62" customFormat="1" ht="15" x14ac:dyDescent="0.25">
      <c r="A300" s="55">
        <f t="shared" si="232"/>
        <v>300</v>
      </c>
      <c r="B300" s="71"/>
      <c r="C300" s="71"/>
      <c r="D300" s="71"/>
      <c r="E300" s="71"/>
      <c r="F300" s="94"/>
      <c r="G300" s="73" t="s">
        <v>43</v>
      </c>
      <c r="H300" s="98" t="s">
        <v>179</v>
      </c>
      <c r="I300" s="71"/>
      <c r="J300" s="63">
        <f t="shared" si="241"/>
        <v>0</v>
      </c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99"/>
      <c r="CA300" s="99"/>
      <c r="CB300" s="99"/>
      <c r="CC300" s="99"/>
      <c r="CD300" s="99"/>
      <c r="CE300" s="99"/>
      <c r="CF300" s="99"/>
      <c r="CG300" s="100"/>
      <c r="CH300" s="77"/>
      <c r="CI300" s="77"/>
      <c r="CJ300" s="77"/>
      <c r="CK300" s="77"/>
      <c r="CL300" s="61"/>
      <c r="CM300" s="9"/>
      <c r="CN300" s="9"/>
      <c r="CO300" s="9"/>
      <c r="CP300"/>
      <c r="CQ300"/>
      <c r="CR300"/>
    </row>
    <row r="301" spans="1:96" s="62" customFormat="1" ht="15" x14ac:dyDescent="0.25">
      <c r="A301" s="55">
        <f t="shared" si="232"/>
        <v>301</v>
      </c>
      <c r="B301" s="71"/>
      <c r="C301" s="71"/>
      <c r="D301" s="71"/>
      <c r="E301" s="71"/>
      <c r="F301" s="94"/>
      <c r="G301" s="73" t="s">
        <v>45</v>
      </c>
      <c r="H301" s="98" t="s">
        <v>180</v>
      </c>
      <c r="I301" s="71"/>
      <c r="J301" s="63">
        <f t="shared" si="241"/>
        <v>0</v>
      </c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99"/>
      <c r="CA301" s="99"/>
      <c r="CB301" s="99"/>
      <c r="CC301" s="99"/>
      <c r="CD301" s="99"/>
      <c r="CE301" s="99"/>
      <c r="CF301" s="99"/>
      <c r="CG301" s="100"/>
      <c r="CH301" s="77"/>
      <c r="CI301" s="77"/>
      <c r="CJ301" s="77"/>
      <c r="CK301" s="77"/>
      <c r="CL301" s="61"/>
      <c r="CM301" s="9"/>
      <c r="CN301" s="9"/>
      <c r="CO301" s="9"/>
      <c r="CP301"/>
      <c r="CQ301"/>
      <c r="CR301"/>
    </row>
    <row r="302" spans="1:96" s="62" customFormat="1" ht="15" x14ac:dyDescent="0.25">
      <c r="A302" s="55">
        <f t="shared" si="232"/>
        <v>302</v>
      </c>
      <c r="B302" s="71"/>
      <c r="C302" s="71"/>
      <c r="D302" s="71"/>
      <c r="E302" s="71"/>
      <c r="F302" s="94"/>
      <c r="G302" s="73" t="s">
        <v>47</v>
      </c>
      <c r="H302" s="98" t="s">
        <v>181</v>
      </c>
      <c r="I302" s="71"/>
      <c r="J302" s="63">
        <f t="shared" si="241"/>
        <v>0</v>
      </c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99"/>
      <c r="CA302" s="99"/>
      <c r="CB302" s="99"/>
      <c r="CC302" s="99"/>
      <c r="CD302" s="99"/>
      <c r="CE302" s="99"/>
      <c r="CF302" s="99"/>
      <c r="CG302" s="100"/>
      <c r="CH302" s="77"/>
      <c r="CI302" s="77"/>
      <c r="CJ302" s="77"/>
      <c r="CK302" s="77"/>
      <c r="CL302" s="61"/>
      <c r="CM302" s="9">
        <f>LEN(H302)</f>
        <v>14</v>
      </c>
      <c r="CN302" s="9"/>
      <c r="CO302" s="9"/>
      <c r="CP302"/>
      <c r="CQ302"/>
      <c r="CR302"/>
    </row>
    <row r="303" spans="1:96" s="62" customFormat="1" ht="15" x14ac:dyDescent="0.25">
      <c r="A303" s="55">
        <f t="shared" si="232"/>
        <v>303</v>
      </c>
      <c r="B303" s="71"/>
      <c r="C303" s="71"/>
      <c r="D303" s="71"/>
      <c r="E303" s="71"/>
      <c r="F303" s="94"/>
      <c r="G303" s="73" t="s">
        <v>49</v>
      </c>
      <c r="H303" s="98" t="s">
        <v>182</v>
      </c>
      <c r="I303" s="71"/>
      <c r="J303" s="63">
        <f t="shared" si="241"/>
        <v>0</v>
      </c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99"/>
      <c r="CA303" s="99"/>
      <c r="CB303" s="99"/>
      <c r="CC303" s="99"/>
      <c r="CD303" s="99"/>
      <c r="CE303" s="99"/>
      <c r="CF303" s="99"/>
      <c r="CG303" s="100"/>
      <c r="CH303" s="77"/>
      <c r="CI303" s="77"/>
      <c r="CJ303" s="77"/>
      <c r="CK303" s="77"/>
      <c r="CL303" s="61"/>
      <c r="CM303" s="9">
        <f>LEN(H303)</f>
        <v>14</v>
      </c>
      <c r="CN303" s="9"/>
      <c r="CO303" s="9"/>
      <c r="CP303"/>
      <c r="CQ303"/>
      <c r="CR303"/>
    </row>
    <row r="304" spans="1:96" s="62" customFormat="1" ht="15" x14ac:dyDescent="0.25">
      <c r="A304" s="55">
        <f t="shared" si="232"/>
        <v>304</v>
      </c>
      <c r="B304" s="71"/>
      <c r="C304" s="71"/>
      <c r="D304" s="71"/>
      <c r="E304" s="71"/>
      <c r="F304" s="94" t="s">
        <v>75</v>
      </c>
      <c r="G304" s="73" t="s">
        <v>185</v>
      </c>
      <c r="H304" s="98"/>
      <c r="I304" s="71"/>
      <c r="J304" s="63">
        <f t="shared" si="241"/>
        <v>0</v>
      </c>
      <c r="K304" s="92">
        <f>SUM(K305:K308)</f>
        <v>0</v>
      </c>
      <c r="L304" s="92">
        <f t="shared" ref="L304:CG304" si="251">SUM(L305:L308)</f>
        <v>0</v>
      </c>
      <c r="M304" s="92">
        <f t="shared" si="251"/>
        <v>0</v>
      </c>
      <c r="N304" s="92">
        <f t="shared" si="251"/>
        <v>0</v>
      </c>
      <c r="O304" s="92">
        <f t="shared" si="251"/>
        <v>0</v>
      </c>
      <c r="P304" s="92">
        <f t="shared" si="251"/>
        <v>0</v>
      </c>
      <c r="Q304" s="92">
        <f t="shared" si="251"/>
        <v>0</v>
      </c>
      <c r="R304" s="92">
        <f t="shared" si="251"/>
        <v>0</v>
      </c>
      <c r="S304" s="92">
        <f t="shared" si="251"/>
        <v>0</v>
      </c>
      <c r="T304" s="92">
        <f t="shared" si="251"/>
        <v>0</v>
      </c>
      <c r="U304" s="92">
        <f t="shared" si="251"/>
        <v>0</v>
      </c>
      <c r="V304" s="92">
        <f t="shared" si="251"/>
        <v>0</v>
      </c>
      <c r="W304" s="92">
        <f t="shared" si="251"/>
        <v>0</v>
      </c>
      <c r="X304" s="92">
        <f t="shared" si="251"/>
        <v>0</v>
      </c>
      <c r="Y304" s="92">
        <f t="shared" si="251"/>
        <v>0</v>
      </c>
      <c r="Z304" s="92">
        <f t="shared" si="251"/>
        <v>0</v>
      </c>
      <c r="AA304" s="92">
        <f t="shared" si="251"/>
        <v>0</v>
      </c>
      <c r="AB304" s="92">
        <f t="shared" si="251"/>
        <v>0</v>
      </c>
      <c r="AC304" s="92">
        <f t="shared" si="251"/>
        <v>0</v>
      </c>
      <c r="AD304" s="92">
        <f t="shared" si="251"/>
        <v>0</v>
      </c>
      <c r="AE304" s="92">
        <f t="shared" si="251"/>
        <v>0</v>
      </c>
      <c r="AF304" s="92">
        <f t="shared" si="251"/>
        <v>0</v>
      </c>
      <c r="AG304" s="92">
        <f t="shared" si="251"/>
        <v>0</v>
      </c>
      <c r="AH304" s="92">
        <f t="shared" si="251"/>
        <v>0</v>
      </c>
      <c r="AI304" s="92">
        <f t="shared" si="251"/>
        <v>0</v>
      </c>
      <c r="AJ304" s="92">
        <f t="shared" si="251"/>
        <v>0</v>
      </c>
      <c r="AK304" s="92">
        <f t="shared" si="251"/>
        <v>0</v>
      </c>
      <c r="AL304" s="92">
        <f t="shared" si="251"/>
        <v>0</v>
      </c>
      <c r="AM304" s="92">
        <f t="shared" si="251"/>
        <v>0</v>
      </c>
      <c r="AN304" s="92">
        <f t="shared" si="251"/>
        <v>0</v>
      </c>
      <c r="AO304" s="92">
        <f t="shared" si="251"/>
        <v>0</v>
      </c>
      <c r="AP304" s="92">
        <f t="shared" si="251"/>
        <v>0</v>
      </c>
      <c r="AQ304" s="92">
        <f t="shared" si="251"/>
        <v>0</v>
      </c>
      <c r="AR304" s="92">
        <f t="shared" si="251"/>
        <v>0</v>
      </c>
      <c r="AS304" s="92">
        <f t="shared" si="251"/>
        <v>0</v>
      </c>
      <c r="AT304" s="92">
        <f t="shared" si="251"/>
        <v>0</v>
      </c>
      <c r="AU304" s="92">
        <f t="shared" si="251"/>
        <v>0</v>
      </c>
      <c r="AV304" s="92">
        <f t="shared" si="251"/>
        <v>0</v>
      </c>
      <c r="AW304" s="92">
        <f t="shared" si="251"/>
        <v>0</v>
      </c>
      <c r="AX304" s="92">
        <f t="shared" si="251"/>
        <v>0</v>
      </c>
      <c r="AY304" s="92">
        <f t="shared" si="251"/>
        <v>0</v>
      </c>
      <c r="AZ304" s="92">
        <f t="shared" si="251"/>
        <v>0</v>
      </c>
      <c r="BA304" s="92">
        <f t="shared" si="251"/>
        <v>0</v>
      </c>
      <c r="BB304" s="92">
        <f t="shared" si="251"/>
        <v>0</v>
      </c>
      <c r="BC304" s="92">
        <f t="shared" si="251"/>
        <v>0</v>
      </c>
      <c r="BD304" s="92">
        <f t="shared" si="251"/>
        <v>0</v>
      </c>
      <c r="BE304" s="92">
        <f t="shared" si="251"/>
        <v>0</v>
      </c>
      <c r="BF304" s="92">
        <f t="shared" si="251"/>
        <v>0</v>
      </c>
      <c r="BG304" s="92">
        <f t="shared" si="251"/>
        <v>0</v>
      </c>
      <c r="BH304" s="92">
        <f t="shared" si="251"/>
        <v>0</v>
      </c>
      <c r="BI304" s="92">
        <f t="shared" si="251"/>
        <v>0</v>
      </c>
      <c r="BJ304" s="92">
        <f t="shared" si="251"/>
        <v>0</v>
      </c>
      <c r="BK304" s="92">
        <f t="shared" si="251"/>
        <v>0</v>
      </c>
      <c r="BL304" s="92">
        <f t="shared" si="251"/>
        <v>0</v>
      </c>
      <c r="BM304" s="92">
        <f t="shared" si="251"/>
        <v>0</v>
      </c>
      <c r="BN304" s="92">
        <f t="shared" si="251"/>
        <v>0</v>
      </c>
      <c r="BO304" s="92">
        <f t="shared" si="251"/>
        <v>0</v>
      </c>
      <c r="BP304" s="92">
        <f t="shared" si="251"/>
        <v>0</v>
      </c>
      <c r="BQ304" s="92">
        <f t="shared" si="251"/>
        <v>0</v>
      </c>
      <c r="BR304" s="92">
        <f t="shared" si="251"/>
        <v>0</v>
      </c>
      <c r="BS304" s="92">
        <f t="shared" si="251"/>
        <v>0</v>
      </c>
      <c r="BT304" s="92">
        <f t="shared" si="251"/>
        <v>0</v>
      </c>
      <c r="BU304" s="92">
        <f t="shared" si="251"/>
        <v>0</v>
      </c>
      <c r="BV304" s="92">
        <f t="shared" si="251"/>
        <v>0</v>
      </c>
      <c r="BW304" s="92">
        <f t="shared" si="251"/>
        <v>0</v>
      </c>
      <c r="BX304" s="92">
        <f t="shared" si="251"/>
        <v>0</v>
      </c>
      <c r="BY304" s="92">
        <f t="shared" si="251"/>
        <v>0</v>
      </c>
      <c r="BZ304" s="92">
        <f t="shared" si="251"/>
        <v>0</v>
      </c>
      <c r="CA304" s="92">
        <f t="shared" si="251"/>
        <v>0</v>
      </c>
      <c r="CB304" s="92">
        <f t="shared" si="251"/>
        <v>0</v>
      </c>
      <c r="CC304" s="92">
        <f t="shared" si="251"/>
        <v>0</v>
      </c>
      <c r="CD304" s="92">
        <f t="shared" si="251"/>
        <v>0</v>
      </c>
      <c r="CE304" s="92">
        <f t="shared" si="251"/>
        <v>0</v>
      </c>
      <c r="CF304" s="92">
        <f t="shared" si="251"/>
        <v>0</v>
      </c>
      <c r="CG304" s="93">
        <f t="shared" si="251"/>
        <v>0</v>
      </c>
      <c r="CH304" s="80">
        <f t="shared" ref="CH304:CK304" si="252">SUM(CH305:CH308)</f>
        <v>0</v>
      </c>
      <c r="CI304" s="80">
        <f t="shared" si="252"/>
        <v>0</v>
      </c>
      <c r="CJ304" s="80">
        <f t="shared" si="252"/>
        <v>0</v>
      </c>
      <c r="CK304" s="80">
        <f t="shared" si="252"/>
        <v>0</v>
      </c>
      <c r="CL304" s="61"/>
      <c r="CM304" s="9">
        <f>LEN(H304)</f>
        <v>0</v>
      </c>
      <c r="CN304" s="9"/>
      <c r="CO304" s="9"/>
      <c r="CP304"/>
      <c r="CQ304"/>
      <c r="CR304"/>
    </row>
    <row r="305" spans="1:96" s="62" customFormat="1" ht="15" x14ac:dyDescent="0.25">
      <c r="A305" s="55">
        <f t="shared" si="232"/>
        <v>305</v>
      </c>
      <c r="B305" s="71"/>
      <c r="C305" s="71"/>
      <c r="D305" s="71"/>
      <c r="E305" s="71"/>
      <c r="F305" s="94"/>
      <c r="G305" s="73" t="s">
        <v>41</v>
      </c>
      <c r="H305" s="98" t="str">
        <f>'[1]טופס 106 חודשי'!$H$305</f>
        <v>שכבת חוב (Tranch) בדירוג AA- ומעלה</v>
      </c>
      <c r="I305" s="71"/>
      <c r="J305" s="63">
        <f t="shared" si="241"/>
        <v>0</v>
      </c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99"/>
      <c r="CA305" s="99"/>
      <c r="CB305" s="99"/>
      <c r="CC305" s="99"/>
      <c r="CD305" s="99"/>
      <c r="CE305" s="99"/>
      <c r="CF305" s="99"/>
      <c r="CG305" s="100"/>
      <c r="CH305" s="77"/>
      <c r="CI305" s="77"/>
      <c r="CJ305" s="77"/>
      <c r="CK305" s="77"/>
      <c r="CL305" s="61"/>
      <c r="CM305" s="9">
        <f>LEN(H305)</f>
        <v>34</v>
      </c>
      <c r="CN305" s="9"/>
      <c r="CO305" s="9"/>
      <c r="CP305"/>
      <c r="CQ305"/>
      <c r="CR305"/>
    </row>
    <row r="306" spans="1:96" s="62" customFormat="1" ht="15" x14ac:dyDescent="0.25">
      <c r="A306" s="55">
        <f t="shared" si="232"/>
        <v>306</v>
      </c>
      <c r="B306" s="71"/>
      <c r="C306" s="71"/>
      <c r="D306" s="71"/>
      <c r="E306" s="71"/>
      <c r="F306" s="94"/>
      <c r="G306" s="73" t="s">
        <v>54</v>
      </c>
      <c r="H306" s="98" t="str">
        <f>'[1]טופס 106 חודשי'!$H$306</f>
        <v xml:space="preserve">שכבת חוב (Tranch) בדירוג BBB- ועד A+ </v>
      </c>
      <c r="I306" s="71"/>
      <c r="J306" s="63">
        <f t="shared" si="241"/>
        <v>0</v>
      </c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99"/>
      <c r="CA306" s="99"/>
      <c r="CB306" s="99"/>
      <c r="CC306" s="99"/>
      <c r="CD306" s="99"/>
      <c r="CE306" s="99"/>
      <c r="CF306" s="99"/>
      <c r="CG306" s="100"/>
      <c r="CH306" s="77"/>
      <c r="CI306" s="77"/>
      <c r="CJ306" s="77"/>
      <c r="CK306" s="77"/>
      <c r="CL306" s="61"/>
      <c r="CM306" s="9"/>
      <c r="CN306" s="9"/>
      <c r="CO306" s="9"/>
      <c r="CP306"/>
      <c r="CQ306"/>
      <c r="CR306"/>
    </row>
    <row r="307" spans="1:96" s="62" customFormat="1" ht="15" x14ac:dyDescent="0.25">
      <c r="A307" s="55">
        <f t="shared" si="232"/>
        <v>307</v>
      </c>
      <c r="B307" s="71"/>
      <c r="C307" s="71"/>
      <c r="D307" s="71"/>
      <c r="E307" s="71"/>
      <c r="F307" s="94"/>
      <c r="G307" s="73" t="s">
        <v>43</v>
      </c>
      <c r="H307" s="98" t="str">
        <f>'[1]טופס 106 חודשי'!$H$307</f>
        <v>שכבת חוב (Tranch) בדירוג BB ומטה</v>
      </c>
      <c r="I307" s="71"/>
      <c r="J307" s="63">
        <f t="shared" si="241"/>
        <v>0</v>
      </c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100"/>
      <c r="CH307" s="77"/>
      <c r="CI307" s="77"/>
      <c r="CJ307" s="77"/>
      <c r="CK307" s="77"/>
      <c r="CL307" s="61"/>
      <c r="CM307" s="9"/>
      <c r="CN307" s="9"/>
      <c r="CO307" s="9"/>
      <c r="CP307"/>
      <c r="CQ307"/>
      <c r="CR307"/>
    </row>
    <row r="308" spans="1:96" s="62" customFormat="1" ht="15" x14ac:dyDescent="0.25">
      <c r="A308" s="55">
        <f t="shared" si="232"/>
        <v>308</v>
      </c>
      <c r="B308" s="71"/>
      <c r="C308" s="71"/>
      <c r="D308" s="71"/>
      <c r="E308" s="71"/>
      <c r="F308" s="94"/>
      <c r="G308" s="73" t="s">
        <v>45</v>
      </c>
      <c r="H308" s="98" t="str">
        <f>'[1]טופס 106 חודשי'!$H$308</f>
        <v>שכבת הון (Equity Tranch)</v>
      </c>
      <c r="I308" s="71"/>
      <c r="J308" s="63">
        <f t="shared" si="241"/>
        <v>0</v>
      </c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  <c r="CG308" s="100"/>
      <c r="CH308" s="77"/>
      <c r="CI308" s="77"/>
      <c r="CJ308" s="77"/>
      <c r="CK308" s="77"/>
      <c r="CL308" s="61"/>
      <c r="CM308" s="9"/>
      <c r="CN308" s="9"/>
      <c r="CO308" s="9"/>
      <c r="CP308"/>
      <c r="CQ308"/>
      <c r="CR308"/>
    </row>
    <row r="309" spans="1:96" ht="15" x14ac:dyDescent="0.25">
      <c r="A309" s="55">
        <f t="shared" si="232"/>
        <v>309</v>
      </c>
      <c r="B309" s="71"/>
      <c r="C309" s="71"/>
      <c r="D309" s="71"/>
      <c r="E309" s="71"/>
      <c r="F309" s="91" t="s">
        <v>52</v>
      </c>
      <c r="G309" s="71"/>
      <c r="H309" s="71"/>
      <c r="I309" s="71"/>
      <c r="J309" s="114">
        <f t="shared" si="241"/>
        <v>0</v>
      </c>
      <c r="K309" s="115">
        <f>SUM(K310:K335)/2</f>
        <v>0</v>
      </c>
      <c r="L309" s="115">
        <f t="shared" ref="L309:CG309" si="253">SUM(L310:L335)/2</f>
        <v>0</v>
      </c>
      <c r="M309" s="115">
        <f t="shared" si="253"/>
        <v>0</v>
      </c>
      <c r="N309" s="115">
        <f t="shared" si="253"/>
        <v>0</v>
      </c>
      <c r="O309" s="115">
        <f t="shared" si="253"/>
        <v>0</v>
      </c>
      <c r="P309" s="115">
        <f t="shared" si="253"/>
        <v>0</v>
      </c>
      <c r="Q309" s="115">
        <f t="shared" si="253"/>
        <v>0</v>
      </c>
      <c r="R309" s="115">
        <f t="shared" si="253"/>
        <v>0</v>
      </c>
      <c r="S309" s="115">
        <f t="shared" si="253"/>
        <v>0</v>
      </c>
      <c r="T309" s="115">
        <f t="shared" si="253"/>
        <v>0</v>
      </c>
      <c r="U309" s="115">
        <f t="shared" si="253"/>
        <v>0</v>
      </c>
      <c r="V309" s="115">
        <f t="shared" si="253"/>
        <v>0</v>
      </c>
      <c r="W309" s="115">
        <f t="shared" si="253"/>
        <v>0</v>
      </c>
      <c r="X309" s="115">
        <f t="shared" si="253"/>
        <v>0</v>
      </c>
      <c r="Y309" s="115">
        <f t="shared" si="253"/>
        <v>0</v>
      </c>
      <c r="Z309" s="115">
        <f t="shared" si="253"/>
        <v>0</v>
      </c>
      <c r="AA309" s="115">
        <f t="shared" si="253"/>
        <v>0</v>
      </c>
      <c r="AB309" s="115">
        <f t="shared" si="253"/>
        <v>0</v>
      </c>
      <c r="AC309" s="115">
        <f t="shared" si="253"/>
        <v>0</v>
      </c>
      <c r="AD309" s="115">
        <f t="shared" si="253"/>
        <v>0</v>
      </c>
      <c r="AE309" s="115">
        <f t="shared" si="253"/>
        <v>0</v>
      </c>
      <c r="AF309" s="115">
        <f t="shared" si="253"/>
        <v>0</v>
      </c>
      <c r="AG309" s="115">
        <f t="shared" si="253"/>
        <v>0</v>
      </c>
      <c r="AH309" s="115">
        <f t="shared" si="253"/>
        <v>0</v>
      </c>
      <c r="AI309" s="115">
        <f t="shared" si="253"/>
        <v>0</v>
      </c>
      <c r="AJ309" s="115">
        <f t="shared" si="253"/>
        <v>0</v>
      </c>
      <c r="AK309" s="115">
        <f t="shared" si="253"/>
        <v>0</v>
      </c>
      <c r="AL309" s="115">
        <f t="shared" si="253"/>
        <v>0</v>
      </c>
      <c r="AM309" s="115">
        <f t="shared" si="253"/>
        <v>0</v>
      </c>
      <c r="AN309" s="115">
        <f t="shared" si="253"/>
        <v>0</v>
      </c>
      <c r="AO309" s="115">
        <f t="shared" si="253"/>
        <v>0</v>
      </c>
      <c r="AP309" s="115">
        <f t="shared" si="253"/>
        <v>0</v>
      </c>
      <c r="AQ309" s="115">
        <f t="shared" si="253"/>
        <v>0</v>
      </c>
      <c r="AR309" s="115">
        <f t="shared" si="253"/>
        <v>0</v>
      </c>
      <c r="AS309" s="115">
        <f t="shared" si="253"/>
        <v>0</v>
      </c>
      <c r="AT309" s="115">
        <f t="shared" si="253"/>
        <v>0</v>
      </c>
      <c r="AU309" s="115">
        <f t="shared" si="253"/>
        <v>0</v>
      </c>
      <c r="AV309" s="115">
        <f t="shared" si="253"/>
        <v>0</v>
      </c>
      <c r="AW309" s="115">
        <f t="shared" si="253"/>
        <v>0</v>
      </c>
      <c r="AX309" s="115">
        <f t="shared" si="253"/>
        <v>0</v>
      </c>
      <c r="AY309" s="115">
        <f t="shared" si="253"/>
        <v>0</v>
      </c>
      <c r="AZ309" s="115">
        <f t="shared" si="253"/>
        <v>0</v>
      </c>
      <c r="BA309" s="115">
        <f t="shared" si="253"/>
        <v>0</v>
      </c>
      <c r="BB309" s="115">
        <f t="shared" si="253"/>
        <v>0</v>
      </c>
      <c r="BC309" s="115">
        <f t="shared" si="253"/>
        <v>0</v>
      </c>
      <c r="BD309" s="115">
        <f t="shared" si="253"/>
        <v>0</v>
      </c>
      <c r="BE309" s="115">
        <f t="shared" si="253"/>
        <v>0</v>
      </c>
      <c r="BF309" s="115">
        <f t="shared" si="253"/>
        <v>0</v>
      </c>
      <c r="BG309" s="115">
        <f t="shared" si="253"/>
        <v>0</v>
      </c>
      <c r="BH309" s="115">
        <f t="shared" si="253"/>
        <v>0</v>
      </c>
      <c r="BI309" s="115">
        <f t="shared" si="253"/>
        <v>0</v>
      </c>
      <c r="BJ309" s="115">
        <f t="shared" si="253"/>
        <v>0</v>
      </c>
      <c r="BK309" s="115">
        <f t="shared" si="253"/>
        <v>0</v>
      </c>
      <c r="BL309" s="115">
        <f t="shared" si="253"/>
        <v>0</v>
      </c>
      <c r="BM309" s="115">
        <f t="shared" si="253"/>
        <v>0</v>
      </c>
      <c r="BN309" s="115">
        <f t="shared" si="253"/>
        <v>0</v>
      </c>
      <c r="BO309" s="115">
        <f t="shared" si="253"/>
        <v>0</v>
      </c>
      <c r="BP309" s="115">
        <f t="shared" si="253"/>
        <v>0</v>
      </c>
      <c r="BQ309" s="115">
        <f t="shared" si="253"/>
        <v>0</v>
      </c>
      <c r="BR309" s="115">
        <f t="shared" si="253"/>
        <v>0</v>
      </c>
      <c r="BS309" s="115">
        <f t="shared" si="253"/>
        <v>0</v>
      </c>
      <c r="BT309" s="115">
        <f t="shared" si="253"/>
        <v>0</v>
      </c>
      <c r="BU309" s="115">
        <f t="shared" si="253"/>
        <v>0</v>
      </c>
      <c r="BV309" s="115">
        <f t="shared" si="253"/>
        <v>0</v>
      </c>
      <c r="BW309" s="115">
        <f t="shared" si="253"/>
        <v>0</v>
      </c>
      <c r="BX309" s="115">
        <f t="shared" si="253"/>
        <v>0</v>
      </c>
      <c r="BY309" s="115">
        <f t="shared" si="253"/>
        <v>0</v>
      </c>
      <c r="BZ309" s="115">
        <f t="shared" si="253"/>
        <v>0</v>
      </c>
      <c r="CA309" s="115">
        <f t="shared" si="253"/>
        <v>0</v>
      </c>
      <c r="CB309" s="115">
        <f t="shared" si="253"/>
        <v>0</v>
      </c>
      <c r="CC309" s="115">
        <f t="shared" si="253"/>
        <v>0</v>
      </c>
      <c r="CD309" s="115">
        <f t="shared" si="253"/>
        <v>0</v>
      </c>
      <c r="CE309" s="115">
        <f t="shared" si="253"/>
        <v>0</v>
      </c>
      <c r="CF309" s="115">
        <f t="shared" si="253"/>
        <v>0</v>
      </c>
      <c r="CG309" s="115">
        <f t="shared" si="253"/>
        <v>0</v>
      </c>
      <c r="CH309" s="64">
        <f t="shared" ref="CH309:CK309" si="254">SUM(CH310:CH335)/2</f>
        <v>0</v>
      </c>
      <c r="CI309" s="64">
        <f t="shared" si="254"/>
        <v>0</v>
      </c>
      <c r="CJ309" s="64">
        <f t="shared" si="254"/>
        <v>0</v>
      </c>
      <c r="CK309" s="64">
        <f t="shared" si="254"/>
        <v>0</v>
      </c>
      <c r="CL309" s="8"/>
    </row>
    <row r="310" spans="1:96" ht="15" x14ac:dyDescent="0.25">
      <c r="A310" s="55">
        <f t="shared" si="232"/>
        <v>310</v>
      </c>
      <c r="B310" s="71"/>
      <c r="C310" s="71"/>
      <c r="D310" s="71"/>
      <c r="E310" s="71"/>
      <c r="F310" s="94" t="s">
        <v>39</v>
      </c>
      <c r="G310" s="95" t="s">
        <v>176</v>
      </c>
      <c r="H310" s="71"/>
      <c r="I310" s="71"/>
      <c r="J310" s="63">
        <f t="shared" si="241"/>
        <v>0</v>
      </c>
      <c r="K310" s="92">
        <f>SUM(K311:K316)</f>
        <v>0</v>
      </c>
      <c r="L310" s="92">
        <f t="shared" ref="L310:CG310" si="255">SUM(L311:L316)</f>
        <v>0</v>
      </c>
      <c r="M310" s="92">
        <f t="shared" si="255"/>
        <v>0</v>
      </c>
      <c r="N310" s="92">
        <f t="shared" si="255"/>
        <v>0</v>
      </c>
      <c r="O310" s="92">
        <f t="shared" si="255"/>
        <v>0</v>
      </c>
      <c r="P310" s="92">
        <f t="shared" si="255"/>
        <v>0</v>
      </c>
      <c r="Q310" s="92">
        <f t="shared" si="255"/>
        <v>0</v>
      </c>
      <c r="R310" s="92">
        <f t="shared" si="255"/>
        <v>0</v>
      </c>
      <c r="S310" s="92">
        <f t="shared" si="255"/>
        <v>0</v>
      </c>
      <c r="T310" s="92">
        <f t="shared" si="255"/>
        <v>0</v>
      </c>
      <c r="U310" s="92">
        <f t="shared" si="255"/>
        <v>0</v>
      </c>
      <c r="V310" s="92">
        <f t="shared" si="255"/>
        <v>0</v>
      </c>
      <c r="W310" s="92">
        <f t="shared" si="255"/>
        <v>0</v>
      </c>
      <c r="X310" s="92">
        <f t="shared" si="255"/>
        <v>0</v>
      </c>
      <c r="Y310" s="92">
        <f t="shared" si="255"/>
        <v>0</v>
      </c>
      <c r="Z310" s="92">
        <f t="shared" si="255"/>
        <v>0</v>
      </c>
      <c r="AA310" s="92">
        <f t="shared" si="255"/>
        <v>0</v>
      </c>
      <c r="AB310" s="92">
        <f t="shared" si="255"/>
        <v>0</v>
      </c>
      <c r="AC310" s="92">
        <f t="shared" si="255"/>
        <v>0</v>
      </c>
      <c r="AD310" s="92">
        <f t="shared" si="255"/>
        <v>0</v>
      </c>
      <c r="AE310" s="92">
        <f t="shared" si="255"/>
        <v>0</v>
      </c>
      <c r="AF310" s="92">
        <f t="shared" si="255"/>
        <v>0</v>
      </c>
      <c r="AG310" s="92">
        <f t="shared" si="255"/>
        <v>0</v>
      </c>
      <c r="AH310" s="92">
        <f t="shared" si="255"/>
        <v>0</v>
      </c>
      <c r="AI310" s="92">
        <f t="shared" si="255"/>
        <v>0</v>
      </c>
      <c r="AJ310" s="92">
        <f t="shared" si="255"/>
        <v>0</v>
      </c>
      <c r="AK310" s="92">
        <f t="shared" si="255"/>
        <v>0</v>
      </c>
      <c r="AL310" s="92">
        <f t="shared" si="255"/>
        <v>0</v>
      </c>
      <c r="AM310" s="92">
        <f t="shared" si="255"/>
        <v>0</v>
      </c>
      <c r="AN310" s="92">
        <f t="shared" si="255"/>
        <v>0</v>
      </c>
      <c r="AO310" s="92">
        <f t="shared" si="255"/>
        <v>0</v>
      </c>
      <c r="AP310" s="92">
        <f t="shared" si="255"/>
        <v>0</v>
      </c>
      <c r="AQ310" s="92">
        <f t="shared" si="255"/>
        <v>0</v>
      </c>
      <c r="AR310" s="92">
        <f t="shared" si="255"/>
        <v>0</v>
      </c>
      <c r="AS310" s="92">
        <f t="shared" si="255"/>
        <v>0</v>
      </c>
      <c r="AT310" s="92">
        <f t="shared" si="255"/>
        <v>0</v>
      </c>
      <c r="AU310" s="92">
        <f t="shared" si="255"/>
        <v>0</v>
      </c>
      <c r="AV310" s="92">
        <f t="shared" si="255"/>
        <v>0</v>
      </c>
      <c r="AW310" s="92">
        <f t="shared" si="255"/>
        <v>0</v>
      </c>
      <c r="AX310" s="92">
        <f t="shared" si="255"/>
        <v>0</v>
      </c>
      <c r="AY310" s="92">
        <f t="shared" si="255"/>
        <v>0</v>
      </c>
      <c r="AZ310" s="92">
        <f t="shared" si="255"/>
        <v>0</v>
      </c>
      <c r="BA310" s="92">
        <f t="shared" si="255"/>
        <v>0</v>
      </c>
      <c r="BB310" s="92">
        <f t="shared" si="255"/>
        <v>0</v>
      </c>
      <c r="BC310" s="92">
        <f t="shared" si="255"/>
        <v>0</v>
      </c>
      <c r="BD310" s="92">
        <f t="shared" si="255"/>
        <v>0</v>
      </c>
      <c r="BE310" s="92">
        <f t="shared" si="255"/>
        <v>0</v>
      </c>
      <c r="BF310" s="92">
        <f t="shared" si="255"/>
        <v>0</v>
      </c>
      <c r="BG310" s="92">
        <f t="shared" si="255"/>
        <v>0</v>
      </c>
      <c r="BH310" s="92">
        <f t="shared" si="255"/>
        <v>0</v>
      </c>
      <c r="BI310" s="92">
        <f t="shared" si="255"/>
        <v>0</v>
      </c>
      <c r="BJ310" s="92">
        <f t="shared" si="255"/>
        <v>0</v>
      </c>
      <c r="BK310" s="92">
        <f t="shared" si="255"/>
        <v>0</v>
      </c>
      <c r="BL310" s="92">
        <f t="shared" si="255"/>
        <v>0</v>
      </c>
      <c r="BM310" s="92">
        <f t="shared" si="255"/>
        <v>0</v>
      </c>
      <c r="BN310" s="92">
        <f t="shared" si="255"/>
        <v>0</v>
      </c>
      <c r="BO310" s="92">
        <f t="shared" si="255"/>
        <v>0</v>
      </c>
      <c r="BP310" s="92">
        <f t="shared" si="255"/>
        <v>0</v>
      </c>
      <c r="BQ310" s="92">
        <f t="shared" si="255"/>
        <v>0</v>
      </c>
      <c r="BR310" s="92">
        <f t="shared" si="255"/>
        <v>0</v>
      </c>
      <c r="BS310" s="92">
        <f t="shared" si="255"/>
        <v>0</v>
      </c>
      <c r="BT310" s="92">
        <f t="shared" si="255"/>
        <v>0</v>
      </c>
      <c r="BU310" s="92">
        <f t="shared" si="255"/>
        <v>0</v>
      </c>
      <c r="BV310" s="92">
        <f t="shared" si="255"/>
        <v>0</v>
      </c>
      <c r="BW310" s="92">
        <f t="shared" si="255"/>
        <v>0</v>
      </c>
      <c r="BX310" s="92">
        <f t="shared" si="255"/>
        <v>0</v>
      </c>
      <c r="BY310" s="92">
        <f t="shared" si="255"/>
        <v>0</v>
      </c>
      <c r="BZ310" s="92">
        <f t="shared" si="255"/>
        <v>0</v>
      </c>
      <c r="CA310" s="92">
        <f t="shared" si="255"/>
        <v>0</v>
      </c>
      <c r="CB310" s="92">
        <f t="shared" si="255"/>
        <v>0</v>
      </c>
      <c r="CC310" s="92">
        <f t="shared" si="255"/>
        <v>0</v>
      </c>
      <c r="CD310" s="92">
        <f t="shared" si="255"/>
        <v>0</v>
      </c>
      <c r="CE310" s="92">
        <f t="shared" si="255"/>
        <v>0</v>
      </c>
      <c r="CF310" s="92">
        <f t="shared" si="255"/>
        <v>0</v>
      </c>
      <c r="CG310" s="93">
        <f t="shared" si="255"/>
        <v>0</v>
      </c>
      <c r="CH310" s="80">
        <f t="shared" ref="CH310:CK310" si="256">SUM(CH311:CH316)</f>
        <v>0</v>
      </c>
      <c r="CI310" s="80">
        <f t="shared" si="256"/>
        <v>0</v>
      </c>
      <c r="CJ310" s="80">
        <f t="shared" si="256"/>
        <v>0</v>
      </c>
      <c r="CK310" s="80">
        <f t="shared" si="256"/>
        <v>0</v>
      </c>
      <c r="CL310" s="8"/>
    </row>
    <row r="311" spans="1:96" ht="15" x14ac:dyDescent="0.25">
      <c r="A311" s="55">
        <f t="shared" si="232"/>
        <v>311</v>
      </c>
      <c r="B311" s="71"/>
      <c r="C311" s="71"/>
      <c r="D311" s="71"/>
      <c r="E311" s="71"/>
      <c r="F311" s="94"/>
      <c r="G311" s="73" t="s">
        <v>41</v>
      </c>
      <c r="H311" s="98" t="s">
        <v>177</v>
      </c>
      <c r="I311" s="71"/>
      <c r="J311" s="63">
        <f t="shared" si="241"/>
        <v>0</v>
      </c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  <c r="CG311" s="100"/>
      <c r="CH311" s="77"/>
      <c r="CI311" s="77"/>
      <c r="CJ311" s="77"/>
      <c r="CK311" s="77"/>
      <c r="CL311" s="8"/>
    </row>
    <row r="312" spans="1:96" ht="15" x14ac:dyDescent="0.25">
      <c r="A312" s="55">
        <f t="shared" si="232"/>
        <v>312</v>
      </c>
      <c r="B312" s="71"/>
      <c r="C312" s="71"/>
      <c r="D312" s="71"/>
      <c r="E312" s="71"/>
      <c r="F312" s="94"/>
      <c r="G312" s="73" t="s">
        <v>54</v>
      </c>
      <c r="H312" s="98" t="s">
        <v>178</v>
      </c>
      <c r="I312" s="71"/>
      <c r="J312" s="63">
        <f t="shared" si="241"/>
        <v>0</v>
      </c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  <c r="CG312" s="100"/>
      <c r="CH312" s="77"/>
      <c r="CI312" s="77"/>
      <c r="CJ312" s="77"/>
      <c r="CK312" s="77"/>
      <c r="CL312" s="8"/>
    </row>
    <row r="313" spans="1:96" ht="15" x14ac:dyDescent="0.25">
      <c r="A313" s="55">
        <f t="shared" si="232"/>
        <v>313</v>
      </c>
      <c r="B313" s="71"/>
      <c r="C313" s="71"/>
      <c r="D313" s="71"/>
      <c r="E313" s="71"/>
      <c r="F313" s="94"/>
      <c r="G313" s="73" t="s">
        <v>43</v>
      </c>
      <c r="H313" s="98" t="s">
        <v>179</v>
      </c>
      <c r="I313" s="71"/>
      <c r="J313" s="63">
        <f t="shared" si="241"/>
        <v>0</v>
      </c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  <c r="CG313" s="100"/>
      <c r="CH313" s="77"/>
      <c r="CI313" s="77"/>
      <c r="CJ313" s="77"/>
      <c r="CK313" s="77"/>
      <c r="CL313" s="8"/>
    </row>
    <row r="314" spans="1:96" ht="15" x14ac:dyDescent="0.25">
      <c r="A314" s="55">
        <f t="shared" si="232"/>
        <v>314</v>
      </c>
      <c r="B314" s="71"/>
      <c r="C314" s="71"/>
      <c r="D314" s="71"/>
      <c r="E314" s="71"/>
      <c r="F314" s="94"/>
      <c r="G314" s="73" t="s">
        <v>45</v>
      </c>
      <c r="H314" s="98" t="s">
        <v>180</v>
      </c>
      <c r="I314" s="71"/>
      <c r="J314" s="63">
        <f t="shared" si="241"/>
        <v>0</v>
      </c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  <c r="CG314" s="100"/>
      <c r="CH314" s="77"/>
      <c r="CI314" s="77"/>
      <c r="CJ314" s="77"/>
      <c r="CK314" s="77"/>
      <c r="CL314" s="8"/>
    </row>
    <row r="315" spans="1:96" ht="15" x14ac:dyDescent="0.25">
      <c r="A315" s="55">
        <f t="shared" si="232"/>
        <v>315</v>
      </c>
      <c r="B315" s="71"/>
      <c r="C315" s="71"/>
      <c r="D315" s="71"/>
      <c r="E315" s="71"/>
      <c r="F315" s="96"/>
      <c r="G315" s="73" t="s">
        <v>47</v>
      </c>
      <c r="H315" s="98" t="s">
        <v>181</v>
      </c>
      <c r="I315" s="73"/>
      <c r="J315" s="63">
        <f t="shared" si="241"/>
        <v>0</v>
      </c>
      <c r="K315" s="74"/>
      <c r="L315" s="99"/>
      <c r="M315" s="99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6"/>
      <c r="CH315" s="77"/>
      <c r="CI315" s="77"/>
      <c r="CJ315" s="77"/>
      <c r="CK315" s="77"/>
      <c r="CL315" s="8"/>
    </row>
    <row r="316" spans="1:96" ht="15" x14ac:dyDescent="0.25">
      <c r="A316" s="55">
        <f t="shared" si="232"/>
        <v>316</v>
      </c>
      <c r="B316" s="71"/>
      <c r="C316" s="71"/>
      <c r="D316" s="71"/>
      <c r="E316" s="71"/>
      <c r="F316" s="96"/>
      <c r="G316" s="73" t="s">
        <v>49</v>
      </c>
      <c r="H316" s="98" t="s">
        <v>182</v>
      </c>
      <c r="I316" s="73"/>
      <c r="J316" s="63">
        <f t="shared" si="241"/>
        <v>0</v>
      </c>
      <c r="K316" s="74"/>
      <c r="L316" s="99"/>
      <c r="M316" s="99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6"/>
      <c r="CH316" s="77"/>
      <c r="CI316" s="77"/>
      <c r="CJ316" s="77"/>
      <c r="CK316" s="77"/>
      <c r="CL316" s="8"/>
    </row>
    <row r="317" spans="1:96" ht="15" x14ac:dyDescent="0.25">
      <c r="A317" s="55">
        <f t="shared" si="232"/>
        <v>317</v>
      </c>
      <c r="B317" s="71"/>
      <c r="C317" s="71"/>
      <c r="D317" s="71"/>
      <c r="E317" s="71"/>
      <c r="F317" s="94" t="s">
        <v>51</v>
      </c>
      <c r="G317" s="95" t="s">
        <v>183</v>
      </c>
      <c r="H317" s="71"/>
      <c r="I317" s="71"/>
      <c r="J317" s="63">
        <f t="shared" si="241"/>
        <v>0</v>
      </c>
      <c r="K317" s="92">
        <f>SUM(K318:K323)</f>
        <v>0</v>
      </c>
      <c r="L317" s="92">
        <f t="shared" ref="L317:CG317" si="257">SUM(L318:L323)</f>
        <v>0</v>
      </c>
      <c r="M317" s="92">
        <f t="shared" si="257"/>
        <v>0</v>
      </c>
      <c r="N317" s="92">
        <f t="shared" si="257"/>
        <v>0</v>
      </c>
      <c r="O317" s="92">
        <f t="shared" si="257"/>
        <v>0</v>
      </c>
      <c r="P317" s="92">
        <f t="shared" si="257"/>
        <v>0</v>
      </c>
      <c r="Q317" s="92">
        <f t="shared" si="257"/>
        <v>0</v>
      </c>
      <c r="R317" s="92">
        <f t="shared" si="257"/>
        <v>0</v>
      </c>
      <c r="S317" s="92">
        <f t="shared" si="257"/>
        <v>0</v>
      </c>
      <c r="T317" s="92">
        <f t="shared" si="257"/>
        <v>0</v>
      </c>
      <c r="U317" s="92">
        <f t="shared" si="257"/>
        <v>0</v>
      </c>
      <c r="V317" s="92">
        <f t="shared" si="257"/>
        <v>0</v>
      </c>
      <c r="W317" s="92">
        <f t="shared" si="257"/>
        <v>0</v>
      </c>
      <c r="X317" s="92">
        <f t="shared" si="257"/>
        <v>0</v>
      </c>
      <c r="Y317" s="92">
        <f t="shared" si="257"/>
        <v>0</v>
      </c>
      <c r="Z317" s="92">
        <f t="shared" si="257"/>
        <v>0</v>
      </c>
      <c r="AA317" s="92">
        <f t="shared" si="257"/>
        <v>0</v>
      </c>
      <c r="AB317" s="92">
        <f t="shared" si="257"/>
        <v>0</v>
      </c>
      <c r="AC317" s="92">
        <f t="shared" si="257"/>
        <v>0</v>
      </c>
      <c r="AD317" s="92">
        <f t="shared" si="257"/>
        <v>0</v>
      </c>
      <c r="AE317" s="92">
        <f t="shared" si="257"/>
        <v>0</v>
      </c>
      <c r="AF317" s="92">
        <f t="shared" si="257"/>
        <v>0</v>
      </c>
      <c r="AG317" s="92">
        <f t="shared" si="257"/>
        <v>0</v>
      </c>
      <c r="AH317" s="92">
        <f t="shared" si="257"/>
        <v>0</v>
      </c>
      <c r="AI317" s="92">
        <f t="shared" si="257"/>
        <v>0</v>
      </c>
      <c r="AJ317" s="92">
        <f t="shared" si="257"/>
        <v>0</v>
      </c>
      <c r="AK317" s="92">
        <f t="shared" si="257"/>
        <v>0</v>
      </c>
      <c r="AL317" s="92">
        <f t="shared" si="257"/>
        <v>0</v>
      </c>
      <c r="AM317" s="92">
        <f t="shared" si="257"/>
        <v>0</v>
      </c>
      <c r="AN317" s="92">
        <f t="shared" si="257"/>
        <v>0</v>
      </c>
      <c r="AO317" s="92">
        <f t="shared" si="257"/>
        <v>0</v>
      </c>
      <c r="AP317" s="92">
        <f t="shared" si="257"/>
        <v>0</v>
      </c>
      <c r="AQ317" s="92">
        <f t="shared" si="257"/>
        <v>0</v>
      </c>
      <c r="AR317" s="92">
        <f t="shared" si="257"/>
        <v>0</v>
      </c>
      <c r="AS317" s="92">
        <f t="shared" si="257"/>
        <v>0</v>
      </c>
      <c r="AT317" s="92">
        <f t="shared" si="257"/>
        <v>0</v>
      </c>
      <c r="AU317" s="92">
        <f t="shared" si="257"/>
        <v>0</v>
      </c>
      <c r="AV317" s="92">
        <f t="shared" si="257"/>
        <v>0</v>
      </c>
      <c r="AW317" s="92">
        <f t="shared" si="257"/>
        <v>0</v>
      </c>
      <c r="AX317" s="92">
        <f t="shared" si="257"/>
        <v>0</v>
      </c>
      <c r="AY317" s="92">
        <f t="shared" si="257"/>
        <v>0</v>
      </c>
      <c r="AZ317" s="92">
        <f t="shared" si="257"/>
        <v>0</v>
      </c>
      <c r="BA317" s="92">
        <f t="shared" si="257"/>
        <v>0</v>
      </c>
      <c r="BB317" s="92">
        <f t="shared" si="257"/>
        <v>0</v>
      </c>
      <c r="BC317" s="92">
        <f t="shared" si="257"/>
        <v>0</v>
      </c>
      <c r="BD317" s="92">
        <f t="shared" si="257"/>
        <v>0</v>
      </c>
      <c r="BE317" s="92">
        <f t="shared" si="257"/>
        <v>0</v>
      </c>
      <c r="BF317" s="92">
        <f t="shared" si="257"/>
        <v>0</v>
      </c>
      <c r="BG317" s="92">
        <f t="shared" si="257"/>
        <v>0</v>
      </c>
      <c r="BH317" s="92">
        <f t="shared" si="257"/>
        <v>0</v>
      </c>
      <c r="BI317" s="92">
        <f t="shared" si="257"/>
        <v>0</v>
      </c>
      <c r="BJ317" s="92">
        <f t="shared" si="257"/>
        <v>0</v>
      </c>
      <c r="BK317" s="92">
        <f t="shared" si="257"/>
        <v>0</v>
      </c>
      <c r="BL317" s="92">
        <f t="shared" si="257"/>
        <v>0</v>
      </c>
      <c r="BM317" s="92">
        <f t="shared" si="257"/>
        <v>0</v>
      </c>
      <c r="BN317" s="92">
        <f t="shared" si="257"/>
        <v>0</v>
      </c>
      <c r="BO317" s="92">
        <f t="shared" si="257"/>
        <v>0</v>
      </c>
      <c r="BP317" s="92">
        <f t="shared" si="257"/>
        <v>0</v>
      </c>
      <c r="BQ317" s="92">
        <f t="shared" si="257"/>
        <v>0</v>
      </c>
      <c r="BR317" s="92">
        <f t="shared" si="257"/>
        <v>0</v>
      </c>
      <c r="BS317" s="92">
        <f t="shared" si="257"/>
        <v>0</v>
      </c>
      <c r="BT317" s="92">
        <f t="shared" si="257"/>
        <v>0</v>
      </c>
      <c r="BU317" s="92">
        <f t="shared" si="257"/>
        <v>0</v>
      </c>
      <c r="BV317" s="92">
        <f t="shared" si="257"/>
        <v>0</v>
      </c>
      <c r="BW317" s="92">
        <f t="shared" si="257"/>
        <v>0</v>
      </c>
      <c r="BX317" s="92">
        <f t="shared" si="257"/>
        <v>0</v>
      </c>
      <c r="BY317" s="92">
        <f t="shared" si="257"/>
        <v>0</v>
      </c>
      <c r="BZ317" s="92">
        <f t="shared" si="257"/>
        <v>0</v>
      </c>
      <c r="CA317" s="92">
        <f t="shared" si="257"/>
        <v>0</v>
      </c>
      <c r="CB317" s="92">
        <f t="shared" si="257"/>
        <v>0</v>
      </c>
      <c r="CC317" s="92">
        <f t="shared" si="257"/>
        <v>0</v>
      </c>
      <c r="CD317" s="92">
        <f t="shared" si="257"/>
        <v>0</v>
      </c>
      <c r="CE317" s="92">
        <f t="shared" si="257"/>
        <v>0</v>
      </c>
      <c r="CF317" s="92">
        <f t="shared" si="257"/>
        <v>0</v>
      </c>
      <c r="CG317" s="93">
        <f t="shared" si="257"/>
        <v>0</v>
      </c>
      <c r="CH317" s="80">
        <f t="shared" ref="CH317:CK317" si="258">SUM(CH318:CH323)</f>
        <v>0</v>
      </c>
      <c r="CI317" s="80">
        <f t="shared" si="258"/>
        <v>0</v>
      </c>
      <c r="CJ317" s="80">
        <f t="shared" si="258"/>
        <v>0</v>
      </c>
      <c r="CK317" s="80">
        <f t="shared" si="258"/>
        <v>0</v>
      </c>
      <c r="CL317" s="8"/>
    </row>
    <row r="318" spans="1:96" ht="15" x14ac:dyDescent="0.25">
      <c r="A318" s="55">
        <f t="shared" si="232"/>
        <v>318</v>
      </c>
      <c r="B318" s="71"/>
      <c r="C318" s="71"/>
      <c r="D318" s="71"/>
      <c r="E318" s="71"/>
      <c r="F318" s="94"/>
      <c r="G318" s="73" t="s">
        <v>41</v>
      </c>
      <c r="H318" s="98" t="s">
        <v>177</v>
      </c>
      <c r="I318" s="71"/>
      <c r="J318" s="63">
        <f t="shared" si="241"/>
        <v>0</v>
      </c>
      <c r="K318" s="74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100"/>
      <c r="CH318" s="77"/>
      <c r="CI318" s="77"/>
      <c r="CJ318" s="77"/>
      <c r="CK318" s="77"/>
      <c r="CL318" s="8"/>
    </row>
    <row r="319" spans="1:96" ht="15" x14ac:dyDescent="0.25">
      <c r="A319" s="55">
        <f t="shared" si="232"/>
        <v>319</v>
      </c>
      <c r="B319" s="71"/>
      <c r="C319" s="71"/>
      <c r="D319" s="71"/>
      <c r="E319" s="71"/>
      <c r="F319" s="94"/>
      <c r="G319" s="73" t="s">
        <v>54</v>
      </c>
      <c r="H319" s="98" t="s">
        <v>178</v>
      </c>
      <c r="I319" s="71"/>
      <c r="J319" s="63">
        <f t="shared" si="241"/>
        <v>0</v>
      </c>
      <c r="K319" s="74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  <c r="CG319" s="100"/>
      <c r="CH319" s="77"/>
      <c r="CI319" s="77"/>
      <c r="CJ319" s="77"/>
      <c r="CK319" s="77"/>
      <c r="CL319" s="8"/>
    </row>
    <row r="320" spans="1:96" ht="15" x14ac:dyDescent="0.25">
      <c r="A320" s="55">
        <f t="shared" si="232"/>
        <v>320</v>
      </c>
      <c r="B320" s="71"/>
      <c r="C320" s="71"/>
      <c r="D320" s="71"/>
      <c r="E320" s="71"/>
      <c r="F320" s="94"/>
      <c r="G320" s="73" t="s">
        <v>43</v>
      </c>
      <c r="H320" s="98" t="s">
        <v>179</v>
      </c>
      <c r="I320" s="71"/>
      <c r="J320" s="63">
        <f t="shared" si="241"/>
        <v>0</v>
      </c>
      <c r="K320" s="74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100"/>
      <c r="CH320" s="77"/>
      <c r="CI320" s="77"/>
      <c r="CJ320" s="77"/>
      <c r="CK320" s="77"/>
      <c r="CL320" s="8"/>
    </row>
    <row r="321" spans="1:96" ht="15" x14ac:dyDescent="0.25">
      <c r="A321" s="55">
        <f t="shared" si="232"/>
        <v>321</v>
      </c>
      <c r="B321" s="71"/>
      <c r="C321" s="71"/>
      <c r="D321" s="71"/>
      <c r="E321" s="71"/>
      <c r="F321" s="94"/>
      <c r="G321" s="73" t="s">
        <v>45</v>
      </c>
      <c r="H321" s="98" t="s">
        <v>180</v>
      </c>
      <c r="I321" s="71"/>
      <c r="J321" s="63">
        <f t="shared" si="241"/>
        <v>0</v>
      </c>
      <c r="K321" s="74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100"/>
      <c r="CH321" s="77"/>
      <c r="CI321" s="77"/>
      <c r="CJ321" s="77"/>
      <c r="CK321" s="77"/>
      <c r="CL321" s="8"/>
    </row>
    <row r="322" spans="1:96" ht="15" x14ac:dyDescent="0.25">
      <c r="A322" s="55">
        <f t="shared" si="232"/>
        <v>322</v>
      </c>
      <c r="B322" s="71"/>
      <c r="C322" s="71"/>
      <c r="D322" s="71"/>
      <c r="E322" s="71"/>
      <c r="F322" s="94"/>
      <c r="G322" s="73" t="s">
        <v>47</v>
      </c>
      <c r="H322" s="98" t="s">
        <v>181</v>
      </c>
      <c r="I322" s="73"/>
      <c r="J322" s="63">
        <f t="shared" si="241"/>
        <v>0</v>
      </c>
      <c r="K322" s="74"/>
      <c r="L322" s="99"/>
      <c r="M322" s="99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6"/>
      <c r="CH322" s="77"/>
      <c r="CI322" s="77"/>
      <c r="CJ322" s="77"/>
      <c r="CK322" s="77"/>
      <c r="CL322" s="8"/>
    </row>
    <row r="323" spans="1:96" ht="15" x14ac:dyDescent="0.25">
      <c r="A323" s="55">
        <f t="shared" si="232"/>
        <v>323</v>
      </c>
      <c r="B323" s="71"/>
      <c r="C323" s="71"/>
      <c r="D323" s="71"/>
      <c r="E323" s="71"/>
      <c r="F323" s="96"/>
      <c r="G323" s="73" t="s">
        <v>49</v>
      </c>
      <c r="H323" s="98" t="s">
        <v>182</v>
      </c>
      <c r="I323" s="73"/>
      <c r="J323" s="63">
        <f t="shared" si="241"/>
        <v>0</v>
      </c>
      <c r="K323" s="74"/>
      <c r="L323" s="99"/>
      <c r="M323" s="99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6"/>
      <c r="CH323" s="77"/>
      <c r="CI323" s="77"/>
      <c r="CJ323" s="77"/>
      <c r="CK323" s="77"/>
      <c r="CL323" s="8"/>
    </row>
    <row r="324" spans="1:96" ht="15" x14ac:dyDescent="0.25">
      <c r="A324" s="55">
        <f t="shared" si="232"/>
        <v>324</v>
      </c>
      <c r="B324" s="71"/>
      <c r="C324" s="71"/>
      <c r="D324" s="71"/>
      <c r="E324" s="71"/>
      <c r="F324" s="94" t="s">
        <v>73</v>
      </c>
      <c r="G324" s="95" t="s">
        <v>184</v>
      </c>
      <c r="H324" s="71"/>
      <c r="I324" s="71"/>
      <c r="J324" s="63">
        <f t="shared" si="241"/>
        <v>0</v>
      </c>
      <c r="K324" s="92">
        <f>SUM(K325:K330)</f>
        <v>0</v>
      </c>
      <c r="L324" s="92">
        <f t="shared" ref="L324:CG324" si="259">SUM(L325:L330)</f>
        <v>0</v>
      </c>
      <c r="M324" s="92">
        <f t="shared" si="259"/>
        <v>0</v>
      </c>
      <c r="N324" s="92">
        <f t="shared" si="259"/>
        <v>0</v>
      </c>
      <c r="O324" s="92">
        <f t="shared" si="259"/>
        <v>0</v>
      </c>
      <c r="P324" s="92">
        <f t="shared" si="259"/>
        <v>0</v>
      </c>
      <c r="Q324" s="92">
        <f t="shared" si="259"/>
        <v>0</v>
      </c>
      <c r="R324" s="92">
        <f t="shared" si="259"/>
        <v>0</v>
      </c>
      <c r="S324" s="92">
        <f t="shared" si="259"/>
        <v>0</v>
      </c>
      <c r="T324" s="92">
        <f t="shared" si="259"/>
        <v>0</v>
      </c>
      <c r="U324" s="92">
        <f t="shared" si="259"/>
        <v>0</v>
      </c>
      <c r="V324" s="92">
        <f t="shared" si="259"/>
        <v>0</v>
      </c>
      <c r="W324" s="92">
        <f t="shared" si="259"/>
        <v>0</v>
      </c>
      <c r="X324" s="92">
        <f t="shared" si="259"/>
        <v>0</v>
      </c>
      <c r="Y324" s="92">
        <f t="shared" si="259"/>
        <v>0</v>
      </c>
      <c r="Z324" s="92">
        <f t="shared" si="259"/>
        <v>0</v>
      </c>
      <c r="AA324" s="92">
        <f t="shared" si="259"/>
        <v>0</v>
      </c>
      <c r="AB324" s="92">
        <f t="shared" si="259"/>
        <v>0</v>
      </c>
      <c r="AC324" s="92">
        <f t="shared" si="259"/>
        <v>0</v>
      </c>
      <c r="AD324" s="92">
        <f t="shared" si="259"/>
        <v>0</v>
      </c>
      <c r="AE324" s="92">
        <f t="shared" si="259"/>
        <v>0</v>
      </c>
      <c r="AF324" s="92">
        <f t="shared" si="259"/>
        <v>0</v>
      </c>
      <c r="AG324" s="92">
        <f t="shared" si="259"/>
        <v>0</v>
      </c>
      <c r="AH324" s="92">
        <f t="shared" si="259"/>
        <v>0</v>
      </c>
      <c r="AI324" s="92">
        <f t="shared" si="259"/>
        <v>0</v>
      </c>
      <c r="AJ324" s="92">
        <f t="shared" si="259"/>
        <v>0</v>
      </c>
      <c r="AK324" s="92">
        <f t="shared" si="259"/>
        <v>0</v>
      </c>
      <c r="AL324" s="92">
        <f t="shared" si="259"/>
        <v>0</v>
      </c>
      <c r="AM324" s="92">
        <f t="shared" si="259"/>
        <v>0</v>
      </c>
      <c r="AN324" s="92">
        <f t="shared" si="259"/>
        <v>0</v>
      </c>
      <c r="AO324" s="92">
        <f t="shared" si="259"/>
        <v>0</v>
      </c>
      <c r="AP324" s="92">
        <f t="shared" si="259"/>
        <v>0</v>
      </c>
      <c r="AQ324" s="92">
        <f t="shared" si="259"/>
        <v>0</v>
      </c>
      <c r="AR324" s="92">
        <f t="shared" si="259"/>
        <v>0</v>
      </c>
      <c r="AS324" s="92">
        <f t="shared" si="259"/>
        <v>0</v>
      </c>
      <c r="AT324" s="92">
        <f t="shared" si="259"/>
        <v>0</v>
      </c>
      <c r="AU324" s="92">
        <f t="shared" si="259"/>
        <v>0</v>
      </c>
      <c r="AV324" s="92">
        <f t="shared" si="259"/>
        <v>0</v>
      </c>
      <c r="AW324" s="92">
        <f t="shared" si="259"/>
        <v>0</v>
      </c>
      <c r="AX324" s="92">
        <f t="shared" si="259"/>
        <v>0</v>
      </c>
      <c r="AY324" s="92">
        <f t="shared" si="259"/>
        <v>0</v>
      </c>
      <c r="AZ324" s="92">
        <f t="shared" si="259"/>
        <v>0</v>
      </c>
      <c r="BA324" s="92">
        <f t="shared" si="259"/>
        <v>0</v>
      </c>
      <c r="BB324" s="92">
        <f t="shared" si="259"/>
        <v>0</v>
      </c>
      <c r="BC324" s="92">
        <f t="shared" si="259"/>
        <v>0</v>
      </c>
      <c r="BD324" s="92">
        <f t="shared" si="259"/>
        <v>0</v>
      </c>
      <c r="BE324" s="92">
        <f t="shared" si="259"/>
        <v>0</v>
      </c>
      <c r="BF324" s="92">
        <f t="shared" si="259"/>
        <v>0</v>
      </c>
      <c r="BG324" s="92">
        <f t="shared" si="259"/>
        <v>0</v>
      </c>
      <c r="BH324" s="92">
        <f t="shared" si="259"/>
        <v>0</v>
      </c>
      <c r="BI324" s="92">
        <f t="shared" si="259"/>
        <v>0</v>
      </c>
      <c r="BJ324" s="92">
        <f t="shared" si="259"/>
        <v>0</v>
      </c>
      <c r="BK324" s="92">
        <f t="shared" si="259"/>
        <v>0</v>
      </c>
      <c r="BL324" s="92">
        <f t="shared" si="259"/>
        <v>0</v>
      </c>
      <c r="BM324" s="92">
        <f t="shared" si="259"/>
        <v>0</v>
      </c>
      <c r="BN324" s="92">
        <f t="shared" si="259"/>
        <v>0</v>
      </c>
      <c r="BO324" s="92">
        <f t="shared" si="259"/>
        <v>0</v>
      </c>
      <c r="BP324" s="92">
        <f t="shared" si="259"/>
        <v>0</v>
      </c>
      <c r="BQ324" s="92">
        <f t="shared" si="259"/>
        <v>0</v>
      </c>
      <c r="BR324" s="92">
        <f t="shared" si="259"/>
        <v>0</v>
      </c>
      <c r="BS324" s="92">
        <f t="shared" si="259"/>
        <v>0</v>
      </c>
      <c r="BT324" s="92">
        <f t="shared" si="259"/>
        <v>0</v>
      </c>
      <c r="BU324" s="92">
        <f t="shared" si="259"/>
        <v>0</v>
      </c>
      <c r="BV324" s="92">
        <f t="shared" si="259"/>
        <v>0</v>
      </c>
      <c r="BW324" s="92">
        <f t="shared" si="259"/>
        <v>0</v>
      </c>
      <c r="BX324" s="92">
        <f t="shared" si="259"/>
        <v>0</v>
      </c>
      <c r="BY324" s="92">
        <f t="shared" si="259"/>
        <v>0</v>
      </c>
      <c r="BZ324" s="92">
        <f t="shared" si="259"/>
        <v>0</v>
      </c>
      <c r="CA324" s="92">
        <f t="shared" si="259"/>
        <v>0</v>
      </c>
      <c r="CB324" s="92">
        <f t="shared" si="259"/>
        <v>0</v>
      </c>
      <c r="CC324" s="92">
        <f t="shared" si="259"/>
        <v>0</v>
      </c>
      <c r="CD324" s="92">
        <f t="shared" si="259"/>
        <v>0</v>
      </c>
      <c r="CE324" s="92">
        <f t="shared" si="259"/>
        <v>0</v>
      </c>
      <c r="CF324" s="92">
        <f t="shared" si="259"/>
        <v>0</v>
      </c>
      <c r="CG324" s="93">
        <f t="shared" si="259"/>
        <v>0</v>
      </c>
      <c r="CH324" s="80">
        <f t="shared" ref="CH324:CK324" si="260">SUM(CH325:CH330)</f>
        <v>0</v>
      </c>
      <c r="CI324" s="80">
        <f t="shared" si="260"/>
        <v>0</v>
      </c>
      <c r="CJ324" s="80">
        <f t="shared" si="260"/>
        <v>0</v>
      </c>
      <c r="CK324" s="80">
        <f t="shared" si="260"/>
        <v>0</v>
      </c>
      <c r="CL324" s="8"/>
    </row>
    <row r="325" spans="1:96" ht="15" x14ac:dyDescent="0.25">
      <c r="A325" s="55">
        <f t="shared" si="232"/>
        <v>325</v>
      </c>
      <c r="B325" s="71"/>
      <c r="C325" s="71"/>
      <c r="D325" s="71"/>
      <c r="E325" s="71"/>
      <c r="F325" s="94"/>
      <c r="G325" s="73" t="s">
        <v>41</v>
      </c>
      <c r="H325" s="98" t="s">
        <v>177</v>
      </c>
      <c r="I325" s="71"/>
      <c r="J325" s="63">
        <f t="shared" si="241"/>
        <v>0</v>
      </c>
      <c r="K325" s="74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100"/>
      <c r="CH325" s="77"/>
      <c r="CI325" s="77"/>
      <c r="CJ325" s="77"/>
      <c r="CK325" s="77"/>
      <c r="CL325" s="8"/>
    </row>
    <row r="326" spans="1:96" ht="15" x14ac:dyDescent="0.25">
      <c r="A326" s="55">
        <f t="shared" si="232"/>
        <v>326</v>
      </c>
      <c r="B326" s="71"/>
      <c r="C326" s="71"/>
      <c r="D326" s="71"/>
      <c r="E326" s="71"/>
      <c r="F326" s="94"/>
      <c r="G326" s="73" t="s">
        <v>54</v>
      </c>
      <c r="H326" s="98" t="s">
        <v>178</v>
      </c>
      <c r="I326" s="71"/>
      <c r="J326" s="63">
        <f t="shared" si="241"/>
        <v>0</v>
      </c>
      <c r="K326" s="74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100"/>
      <c r="CH326" s="77"/>
      <c r="CI326" s="77"/>
      <c r="CJ326" s="77"/>
      <c r="CK326" s="77"/>
      <c r="CL326" s="8"/>
    </row>
    <row r="327" spans="1:96" ht="15" x14ac:dyDescent="0.25">
      <c r="A327" s="55">
        <f t="shared" si="232"/>
        <v>327</v>
      </c>
      <c r="B327" s="71"/>
      <c r="C327" s="71"/>
      <c r="D327" s="71"/>
      <c r="E327" s="71"/>
      <c r="F327" s="94"/>
      <c r="G327" s="73" t="s">
        <v>43</v>
      </c>
      <c r="H327" s="98" t="s">
        <v>179</v>
      </c>
      <c r="I327" s="71"/>
      <c r="J327" s="63">
        <f t="shared" si="241"/>
        <v>0</v>
      </c>
      <c r="K327" s="74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100"/>
      <c r="CH327" s="77"/>
      <c r="CI327" s="77"/>
      <c r="CJ327" s="77"/>
      <c r="CK327" s="77"/>
      <c r="CL327" s="8"/>
    </row>
    <row r="328" spans="1:96" ht="15" x14ac:dyDescent="0.25">
      <c r="A328" s="55">
        <f t="shared" si="232"/>
        <v>328</v>
      </c>
      <c r="B328" s="71"/>
      <c r="C328" s="71"/>
      <c r="D328" s="71"/>
      <c r="E328" s="71"/>
      <c r="F328" s="94"/>
      <c r="G328" s="73" t="s">
        <v>45</v>
      </c>
      <c r="H328" s="98" t="s">
        <v>180</v>
      </c>
      <c r="I328" s="71"/>
      <c r="J328" s="63">
        <f t="shared" si="241"/>
        <v>0</v>
      </c>
      <c r="K328" s="74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100"/>
      <c r="CH328" s="77"/>
      <c r="CI328" s="77"/>
      <c r="CJ328" s="77"/>
      <c r="CK328" s="77"/>
      <c r="CL328" s="8"/>
    </row>
    <row r="329" spans="1:96" ht="15" x14ac:dyDescent="0.25">
      <c r="A329" s="55">
        <f t="shared" si="232"/>
        <v>329</v>
      </c>
      <c r="B329" s="71"/>
      <c r="C329" s="71"/>
      <c r="D329" s="71"/>
      <c r="E329" s="71"/>
      <c r="F329" s="96"/>
      <c r="G329" s="73" t="s">
        <v>47</v>
      </c>
      <c r="H329" s="98" t="s">
        <v>181</v>
      </c>
      <c r="I329" s="73"/>
      <c r="J329" s="63">
        <f t="shared" si="241"/>
        <v>0</v>
      </c>
      <c r="K329" s="74"/>
      <c r="L329" s="99"/>
      <c r="M329" s="99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6"/>
      <c r="CH329" s="77"/>
      <c r="CI329" s="77"/>
      <c r="CJ329" s="77"/>
      <c r="CK329" s="77"/>
      <c r="CL329" s="8"/>
    </row>
    <row r="330" spans="1:96" ht="15" x14ac:dyDescent="0.25">
      <c r="A330" s="55">
        <f t="shared" si="232"/>
        <v>330</v>
      </c>
      <c r="B330" s="71"/>
      <c r="C330" s="71"/>
      <c r="D330" s="71"/>
      <c r="E330" s="71"/>
      <c r="F330" s="96"/>
      <c r="G330" s="73" t="s">
        <v>49</v>
      </c>
      <c r="H330" s="98" t="s">
        <v>182</v>
      </c>
      <c r="I330" s="73"/>
      <c r="J330" s="63">
        <f t="shared" si="241"/>
        <v>0</v>
      </c>
      <c r="K330" s="74"/>
      <c r="L330" s="99"/>
      <c r="M330" s="99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6"/>
      <c r="CH330" s="77"/>
      <c r="CI330" s="77"/>
      <c r="CJ330" s="77"/>
      <c r="CK330" s="77"/>
      <c r="CL330" s="8"/>
    </row>
    <row r="331" spans="1:96" ht="15" x14ac:dyDescent="0.25">
      <c r="A331" s="55">
        <f t="shared" ref="A331:A394" si="261">A330+1</f>
        <v>331</v>
      </c>
      <c r="B331" s="71"/>
      <c r="C331" s="71"/>
      <c r="D331" s="71"/>
      <c r="E331" s="71"/>
      <c r="F331" s="94" t="s">
        <v>75</v>
      </c>
      <c r="G331" s="95" t="s">
        <v>185</v>
      </c>
      <c r="H331" s="71"/>
      <c r="I331" s="71"/>
      <c r="J331" s="63">
        <f t="shared" si="241"/>
        <v>0</v>
      </c>
      <c r="K331" s="92">
        <f>SUM(K332:K335)</f>
        <v>0</v>
      </c>
      <c r="L331" s="92">
        <f t="shared" ref="L331:CG331" si="262">SUM(L332:L335)</f>
        <v>0</v>
      </c>
      <c r="M331" s="92">
        <f t="shared" si="262"/>
        <v>0</v>
      </c>
      <c r="N331" s="92">
        <f t="shared" si="262"/>
        <v>0</v>
      </c>
      <c r="O331" s="92">
        <f t="shared" si="262"/>
        <v>0</v>
      </c>
      <c r="P331" s="92">
        <f t="shared" si="262"/>
        <v>0</v>
      </c>
      <c r="Q331" s="92">
        <f t="shared" si="262"/>
        <v>0</v>
      </c>
      <c r="R331" s="92">
        <f t="shared" si="262"/>
        <v>0</v>
      </c>
      <c r="S331" s="92">
        <f t="shared" si="262"/>
        <v>0</v>
      </c>
      <c r="T331" s="92">
        <f t="shared" si="262"/>
        <v>0</v>
      </c>
      <c r="U331" s="92">
        <f t="shared" si="262"/>
        <v>0</v>
      </c>
      <c r="V331" s="92">
        <f t="shared" si="262"/>
        <v>0</v>
      </c>
      <c r="W331" s="92">
        <f t="shared" si="262"/>
        <v>0</v>
      </c>
      <c r="X331" s="92">
        <f t="shared" si="262"/>
        <v>0</v>
      </c>
      <c r="Y331" s="92">
        <f t="shared" si="262"/>
        <v>0</v>
      </c>
      <c r="Z331" s="92">
        <f t="shared" si="262"/>
        <v>0</v>
      </c>
      <c r="AA331" s="92">
        <f t="shared" si="262"/>
        <v>0</v>
      </c>
      <c r="AB331" s="92">
        <f t="shared" si="262"/>
        <v>0</v>
      </c>
      <c r="AC331" s="92">
        <f t="shared" si="262"/>
        <v>0</v>
      </c>
      <c r="AD331" s="92">
        <f t="shared" si="262"/>
        <v>0</v>
      </c>
      <c r="AE331" s="92">
        <f t="shared" si="262"/>
        <v>0</v>
      </c>
      <c r="AF331" s="92">
        <f t="shared" si="262"/>
        <v>0</v>
      </c>
      <c r="AG331" s="92">
        <f t="shared" si="262"/>
        <v>0</v>
      </c>
      <c r="AH331" s="92">
        <f t="shared" si="262"/>
        <v>0</v>
      </c>
      <c r="AI331" s="92">
        <f t="shared" si="262"/>
        <v>0</v>
      </c>
      <c r="AJ331" s="92">
        <f t="shared" si="262"/>
        <v>0</v>
      </c>
      <c r="AK331" s="92">
        <f t="shared" si="262"/>
        <v>0</v>
      </c>
      <c r="AL331" s="92">
        <f t="shared" si="262"/>
        <v>0</v>
      </c>
      <c r="AM331" s="92">
        <f t="shared" si="262"/>
        <v>0</v>
      </c>
      <c r="AN331" s="92">
        <f t="shared" si="262"/>
        <v>0</v>
      </c>
      <c r="AO331" s="92">
        <f t="shared" si="262"/>
        <v>0</v>
      </c>
      <c r="AP331" s="92">
        <f t="shared" si="262"/>
        <v>0</v>
      </c>
      <c r="AQ331" s="92">
        <f t="shared" si="262"/>
        <v>0</v>
      </c>
      <c r="AR331" s="92">
        <f t="shared" si="262"/>
        <v>0</v>
      </c>
      <c r="AS331" s="92">
        <f t="shared" si="262"/>
        <v>0</v>
      </c>
      <c r="AT331" s="92">
        <f t="shared" si="262"/>
        <v>0</v>
      </c>
      <c r="AU331" s="92">
        <f t="shared" si="262"/>
        <v>0</v>
      </c>
      <c r="AV331" s="92">
        <f t="shared" si="262"/>
        <v>0</v>
      </c>
      <c r="AW331" s="92">
        <f t="shared" si="262"/>
        <v>0</v>
      </c>
      <c r="AX331" s="92">
        <f t="shared" si="262"/>
        <v>0</v>
      </c>
      <c r="AY331" s="92">
        <f t="shared" si="262"/>
        <v>0</v>
      </c>
      <c r="AZ331" s="92">
        <f t="shared" si="262"/>
        <v>0</v>
      </c>
      <c r="BA331" s="92">
        <f t="shared" si="262"/>
        <v>0</v>
      </c>
      <c r="BB331" s="92">
        <f t="shared" si="262"/>
        <v>0</v>
      </c>
      <c r="BC331" s="92">
        <f t="shared" si="262"/>
        <v>0</v>
      </c>
      <c r="BD331" s="92">
        <f t="shared" si="262"/>
        <v>0</v>
      </c>
      <c r="BE331" s="92">
        <f t="shared" si="262"/>
        <v>0</v>
      </c>
      <c r="BF331" s="92">
        <f t="shared" si="262"/>
        <v>0</v>
      </c>
      <c r="BG331" s="92">
        <f t="shared" si="262"/>
        <v>0</v>
      </c>
      <c r="BH331" s="92">
        <f t="shared" si="262"/>
        <v>0</v>
      </c>
      <c r="BI331" s="92">
        <f t="shared" si="262"/>
        <v>0</v>
      </c>
      <c r="BJ331" s="92">
        <f t="shared" si="262"/>
        <v>0</v>
      </c>
      <c r="BK331" s="92">
        <f t="shared" si="262"/>
        <v>0</v>
      </c>
      <c r="BL331" s="92">
        <f t="shared" si="262"/>
        <v>0</v>
      </c>
      <c r="BM331" s="92">
        <f t="shared" si="262"/>
        <v>0</v>
      </c>
      <c r="BN331" s="92">
        <f t="shared" si="262"/>
        <v>0</v>
      </c>
      <c r="BO331" s="92">
        <f t="shared" si="262"/>
        <v>0</v>
      </c>
      <c r="BP331" s="92">
        <f t="shared" si="262"/>
        <v>0</v>
      </c>
      <c r="BQ331" s="92">
        <f t="shared" si="262"/>
        <v>0</v>
      </c>
      <c r="BR331" s="92">
        <f t="shared" si="262"/>
        <v>0</v>
      </c>
      <c r="BS331" s="92">
        <f t="shared" si="262"/>
        <v>0</v>
      </c>
      <c r="BT331" s="92">
        <f t="shared" si="262"/>
        <v>0</v>
      </c>
      <c r="BU331" s="92">
        <f t="shared" si="262"/>
        <v>0</v>
      </c>
      <c r="BV331" s="92">
        <f t="shared" si="262"/>
        <v>0</v>
      </c>
      <c r="BW331" s="92">
        <f t="shared" si="262"/>
        <v>0</v>
      </c>
      <c r="BX331" s="92">
        <f t="shared" si="262"/>
        <v>0</v>
      </c>
      <c r="BY331" s="92">
        <f t="shared" si="262"/>
        <v>0</v>
      </c>
      <c r="BZ331" s="92">
        <f t="shared" si="262"/>
        <v>0</v>
      </c>
      <c r="CA331" s="92">
        <f t="shared" si="262"/>
        <v>0</v>
      </c>
      <c r="CB331" s="92">
        <f t="shared" si="262"/>
        <v>0</v>
      </c>
      <c r="CC331" s="92">
        <f t="shared" si="262"/>
        <v>0</v>
      </c>
      <c r="CD331" s="92">
        <f t="shared" si="262"/>
        <v>0</v>
      </c>
      <c r="CE331" s="92">
        <f t="shared" si="262"/>
        <v>0</v>
      </c>
      <c r="CF331" s="92">
        <f t="shared" si="262"/>
        <v>0</v>
      </c>
      <c r="CG331" s="93">
        <f t="shared" si="262"/>
        <v>0</v>
      </c>
      <c r="CH331" s="80">
        <f t="shared" ref="CH331:CK331" si="263">SUM(CH332:CH335)</f>
        <v>0</v>
      </c>
      <c r="CI331" s="80">
        <f t="shared" si="263"/>
        <v>0</v>
      </c>
      <c r="CJ331" s="80">
        <f t="shared" si="263"/>
        <v>0</v>
      </c>
      <c r="CK331" s="80">
        <f t="shared" si="263"/>
        <v>0</v>
      </c>
      <c r="CL331" s="8"/>
    </row>
    <row r="332" spans="1:96" ht="15" x14ac:dyDescent="0.25">
      <c r="A332" s="55">
        <f t="shared" si="261"/>
        <v>332</v>
      </c>
      <c r="B332" s="71"/>
      <c r="C332" s="71"/>
      <c r="D332" s="71"/>
      <c r="E332" s="71"/>
      <c r="F332" s="94"/>
      <c r="G332" s="73" t="s">
        <v>41</v>
      </c>
      <c r="H332" s="98" t="str">
        <f>'[1]טופס 106 חודשי'!$H$305</f>
        <v>שכבת חוב (Tranch) בדירוג AA- ומעלה</v>
      </c>
      <c r="I332" s="71"/>
      <c r="J332" s="63">
        <f t="shared" si="241"/>
        <v>0</v>
      </c>
      <c r="K332" s="74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100"/>
      <c r="CH332" s="77"/>
      <c r="CI332" s="77"/>
      <c r="CJ332" s="77"/>
      <c r="CK332" s="77"/>
      <c r="CL332" s="8"/>
    </row>
    <row r="333" spans="1:96" ht="15" x14ac:dyDescent="0.25">
      <c r="A333" s="55">
        <f t="shared" si="261"/>
        <v>333</v>
      </c>
      <c r="B333" s="71"/>
      <c r="C333" s="71"/>
      <c r="D333" s="71"/>
      <c r="E333" s="71"/>
      <c r="F333" s="94"/>
      <c r="G333" s="73" t="s">
        <v>54</v>
      </c>
      <c r="H333" s="98" t="str">
        <f>'[1]טופס 106 חודשי'!$H$306</f>
        <v xml:space="preserve">שכבת חוב (Tranch) בדירוג BBB- ועד A+ </v>
      </c>
      <c r="I333" s="71"/>
      <c r="J333" s="63">
        <f t="shared" si="241"/>
        <v>0</v>
      </c>
      <c r="K333" s="74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100"/>
      <c r="CH333" s="77"/>
      <c r="CI333" s="77"/>
      <c r="CJ333" s="77"/>
      <c r="CK333" s="77"/>
      <c r="CL333" s="8"/>
    </row>
    <row r="334" spans="1:96" ht="15" x14ac:dyDescent="0.25">
      <c r="A334" s="55">
        <f t="shared" si="261"/>
        <v>334</v>
      </c>
      <c r="B334" s="71"/>
      <c r="C334" s="71"/>
      <c r="D334" s="71"/>
      <c r="E334" s="71"/>
      <c r="F334" s="94"/>
      <c r="G334" s="73" t="s">
        <v>43</v>
      </c>
      <c r="H334" s="98" t="str">
        <f>'[1]טופס 106 חודשי'!$H$307</f>
        <v>שכבת חוב (Tranch) בדירוג BB ומטה</v>
      </c>
      <c r="I334" s="71"/>
      <c r="J334" s="63">
        <f t="shared" si="241"/>
        <v>0</v>
      </c>
      <c r="K334" s="74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100"/>
      <c r="CH334" s="77"/>
      <c r="CI334" s="77"/>
      <c r="CJ334" s="77"/>
      <c r="CK334" s="77"/>
      <c r="CL334" s="8"/>
    </row>
    <row r="335" spans="1:96" ht="15" x14ac:dyDescent="0.25">
      <c r="A335" s="55">
        <f t="shared" si="261"/>
        <v>335</v>
      </c>
      <c r="B335" s="71"/>
      <c r="C335" s="71"/>
      <c r="D335" s="71"/>
      <c r="E335" s="71"/>
      <c r="F335" s="94"/>
      <c r="G335" s="73" t="s">
        <v>45</v>
      </c>
      <c r="H335" s="98" t="str">
        <f>'[1]טופס 106 חודשי'!$H$308</f>
        <v>שכבת הון (Equity Tranch)</v>
      </c>
      <c r="I335" s="71"/>
      <c r="J335" s="63">
        <f t="shared" si="241"/>
        <v>0</v>
      </c>
      <c r="K335" s="74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100"/>
      <c r="CH335" s="77"/>
      <c r="CI335" s="77"/>
      <c r="CJ335" s="77"/>
      <c r="CK335" s="77"/>
      <c r="CL335" s="8"/>
    </row>
    <row r="336" spans="1:96" s="62" customFormat="1" ht="15" x14ac:dyDescent="0.25">
      <c r="A336" s="55">
        <f t="shared" si="261"/>
        <v>336</v>
      </c>
      <c r="B336" s="71"/>
      <c r="C336" s="71"/>
      <c r="D336" s="71"/>
      <c r="E336" s="71" t="s">
        <v>21</v>
      </c>
      <c r="F336" s="102" t="s">
        <v>34</v>
      </c>
      <c r="G336" s="71"/>
      <c r="H336" s="71"/>
      <c r="I336" s="71"/>
      <c r="J336" s="63">
        <f t="shared" ref="J336:J390" si="264">SUM(K336:CG336)</f>
        <v>0</v>
      </c>
      <c r="K336" s="64">
        <f>SUM(K337,K364)</f>
        <v>0</v>
      </c>
      <c r="L336" s="64">
        <f t="shared" ref="L336:CG336" si="265">SUM(L337,L364)</f>
        <v>0</v>
      </c>
      <c r="M336" s="64">
        <f t="shared" si="265"/>
        <v>0</v>
      </c>
      <c r="N336" s="64">
        <f t="shared" si="265"/>
        <v>0</v>
      </c>
      <c r="O336" s="64">
        <f t="shared" si="265"/>
        <v>0</v>
      </c>
      <c r="P336" s="64">
        <f t="shared" si="265"/>
        <v>0</v>
      </c>
      <c r="Q336" s="64">
        <f t="shared" si="265"/>
        <v>0</v>
      </c>
      <c r="R336" s="64">
        <f t="shared" si="265"/>
        <v>0</v>
      </c>
      <c r="S336" s="64">
        <f t="shared" si="265"/>
        <v>0</v>
      </c>
      <c r="T336" s="64">
        <f t="shared" si="265"/>
        <v>0</v>
      </c>
      <c r="U336" s="64">
        <f t="shared" si="265"/>
        <v>0</v>
      </c>
      <c r="V336" s="64">
        <f t="shared" si="265"/>
        <v>0</v>
      </c>
      <c r="W336" s="64">
        <f t="shared" si="265"/>
        <v>0</v>
      </c>
      <c r="X336" s="64">
        <f t="shared" si="265"/>
        <v>0</v>
      </c>
      <c r="Y336" s="64">
        <f t="shared" si="265"/>
        <v>0</v>
      </c>
      <c r="Z336" s="64">
        <f t="shared" si="265"/>
        <v>0</v>
      </c>
      <c r="AA336" s="64">
        <f t="shared" si="265"/>
        <v>0</v>
      </c>
      <c r="AB336" s="64">
        <f t="shared" si="265"/>
        <v>0</v>
      </c>
      <c r="AC336" s="64">
        <f t="shared" si="265"/>
        <v>0</v>
      </c>
      <c r="AD336" s="64">
        <f t="shared" si="265"/>
        <v>0</v>
      </c>
      <c r="AE336" s="64">
        <f t="shared" si="265"/>
        <v>0</v>
      </c>
      <c r="AF336" s="64">
        <f t="shared" si="265"/>
        <v>0</v>
      </c>
      <c r="AG336" s="64">
        <f t="shared" si="265"/>
        <v>0</v>
      </c>
      <c r="AH336" s="64">
        <f t="shared" si="265"/>
        <v>0</v>
      </c>
      <c r="AI336" s="64">
        <f t="shared" si="265"/>
        <v>0</v>
      </c>
      <c r="AJ336" s="64">
        <f t="shared" si="265"/>
        <v>0</v>
      </c>
      <c r="AK336" s="64">
        <f t="shared" si="265"/>
        <v>0</v>
      </c>
      <c r="AL336" s="64">
        <f t="shared" si="265"/>
        <v>0</v>
      </c>
      <c r="AM336" s="64">
        <f t="shared" si="265"/>
        <v>0</v>
      </c>
      <c r="AN336" s="64">
        <f t="shared" si="265"/>
        <v>0</v>
      </c>
      <c r="AO336" s="64">
        <f t="shared" si="265"/>
        <v>0</v>
      </c>
      <c r="AP336" s="64">
        <f t="shared" si="265"/>
        <v>0</v>
      </c>
      <c r="AQ336" s="64">
        <f t="shared" si="265"/>
        <v>0</v>
      </c>
      <c r="AR336" s="64">
        <f t="shared" si="265"/>
        <v>0</v>
      </c>
      <c r="AS336" s="64">
        <f t="shared" si="265"/>
        <v>0</v>
      </c>
      <c r="AT336" s="64">
        <f t="shared" si="265"/>
        <v>0</v>
      </c>
      <c r="AU336" s="64">
        <f t="shared" si="265"/>
        <v>0</v>
      </c>
      <c r="AV336" s="64">
        <f t="shared" si="265"/>
        <v>0</v>
      </c>
      <c r="AW336" s="64">
        <f t="shared" si="265"/>
        <v>0</v>
      </c>
      <c r="AX336" s="64">
        <f t="shared" si="265"/>
        <v>0</v>
      </c>
      <c r="AY336" s="64">
        <f t="shared" si="265"/>
        <v>0</v>
      </c>
      <c r="AZ336" s="64">
        <f t="shared" si="265"/>
        <v>0</v>
      </c>
      <c r="BA336" s="64">
        <f t="shared" si="265"/>
        <v>0</v>
      </c>
      <c r="BB336" s="64">
        <f t="shared" si="265"/>
        <v>0</v>
      </c>
      <c r="BC336" s="64">
        <f t="shared" si="265"/>
        <v>0</v>
      </c>
      <c r="BD336" s="64">
        <f t="shared" si="265"/>
        <v>0</v>
      </c>
      <c r="BE336" s="64">
        <f t="shared" si="265"/>
        <v>0</v>
      </c>
      <c r="BF336" s="64">
        <f t="shared" si="265"/>
        <v>0</v>
      </c>
      <c r="BG336" s="64">
        <f t="shared" si="265"/>
        <v>0</v>
      </c>
      <c r="BH336" s="64">
        <f t="shared" si="265"/>
        <v>0</v>
      </c>
      <c r="BI336" s="64">
        <f t="shared" si="265"/>
        <v>0</v>
      </c>
      <c r="BJ336" s="64">
        <f t="shared" si="265"/>
        <v>0</v>
      </c>
      <c r="BK336" s="64">
        <f t="shared" si="265"/>
        <v>0</v>
      </c>
      <c r="BL336" s="64">
        <f t="shared" si="265"/>
        <v>0</v>
      </c>
      <c r="BM336" s="64">
        <f t="shared" si="265"/>
        <v>0</v>
      </c>
      <c r="BN336" s="64">
        <f t="shared" si="265"/>
        <v>0</v>
      </c>
      <c r="BO336" s="64">
        <f t="shared" si="265"/>
        <v>0</v>
      </c>
      <c r="BP336" s="64">
        <f t="shared" si="265"/>
        <v>0</v>
      </c>
      <c r="BQ336" s="64">
        <f t="shared" si="265"/>
        <v>0</v>
      </c>
      <c r="BR336" s="64">
        <f t="shared" si="265"/>
        <v>0</v>
      </c>
      <c r="BS336" s="64">
        <f t="shared" si="265"/>
        <v>0</v>
      </c>
      <c r="BT336" s="64">
        <f t="shared" si="265"/>
        <v>0</v>
      </c>
      <c r="BU336" s="64">
        <f t="shared" si="265"/>
        <v>0</v>
      </c>
      <c r="BV336" s="64">
        <f t="shared" si="265"/>
        <v>0</v>
      </c>
      <c r="BW336" s="64">
        <f t="shared" si="265"/>
        <v>0</v>
      </c>
      <c r="BX336" s="64">
        <f t="shared" si="265"/>
        <v>0</v>
      </c>
      <c r="BY336" s="64">
        <f t="shared" si="265"/>
        <v>0</v>
      </c>
      <c r="BZ336" s="64">
        <f t="shared" si="265"/>
        <v>0</v>
      </c>
      <c r="CA336" s="64">
        <f t="shared" si="265"/>
        <v>0</v>
      </c>
      <c r="CB336" s="64">
        <f t="shared" si="265"/>
        <v>0</v>
      </c>
      <c r="CC336" s="64">
        <f t="shared" si="265"/>
        <v>0</v>
      </c>
      <c r="CD336" s="64">
        <f t="shared" si="265"/>
        <v>0</v>
      </c>
      <c r="CE336" s="64">
        <f t="shared" si="265"/>
        <v>0</v>
      </c>
      <c r="CF336" s="64">
        <f t="shared" si="265"/>
        <v>0</v>
      </c>
      <c r="CG336" s="65">
        <f t="shared" si="265"/>
        <v>0</v>
      </c>
      <c r="CH336" s="64">
        <f t="shared" ref="CH336:CK336" si="266">SUM(CH337,CH364)</f>
        <v>0</v>
      </c>
      <c r="CI336" s="64">
        <f t="shared" si="266"/>
        <v>0</v>
      </c>
      <c r="CJ336" s="64">
        <f t="shared" si="266"/>
        <v>0</v>
      </c>
      <c r="CK336" s="64">
        <f t="shared" si="266"/>
        <v>0</v>
      </c>
      <c r="CL336" s="61"/>
      <c r="CM336" s="9"/>
      <c r="CN336" s="9"/>
      <c r="CO336" s="9"/>
      <c r="CP336"/>
      <c r="CQ336"/>
      <c r="CR336"/>
    </row>
    <row r="337" spans="1:96" s="62" customFormat="1" ht="15" x14ac:dyDescent="0.25">
      <c r="A337" s="55">
        <f t="shared" si="261"/>
        <v>337</v>
      </c>
      <c r="B337" s="71"/>
      <c r="C337" s="71"/>
      <c r="D337" s="71"/>
      <c r="E337" s="71"/>
      <c r="F337" s="94" t="s">
        <v>40</v>
      </c>
      <c r="G337" s="73"/>
      <c r="H337" s="98"/>
      <c r="I337" s="71"/>
      <c r="J337" s="63">
        <f t="shared" si="264"/>
        <v>0</v>
      </c>
      <c r="K337" s="92">
        <f t="shared" ref="K337:CG337" si="267">SUM(K338:K363)/2</f>
        <v>0</v>
      </c>
      <c r="L337" s="92">
        <f t="shared" si="267"/>
        <v>0</v>
      </c>
      <c r="M337" s="92">
        <f t="shared" si="267"/>
        <v>0</v>
      </c>
      <c r="N337" s="92">
        <f t="shared" si="267"/>
        <v>0</v>
      </c>
      <c r="O337" s="92">
        <f t="shared" si="267"/>
        <v>0</v>
      </c>
      <c r="P337" s="92">
        <f t="shared" si="267"/>
        <v>0</v>
      </c>
      <c r="Q337" s="92">
        <f t="shared" si="267"/>
        <v>0</v>
      </c>
      <c r="R337" s="92">
        <f t="shared" si="267"/>
        <v>0</v>
      </c>
      <c r="S337" s="92">
        <f t="shared" si="267"/>
        <v>0</v>
      </c>
      <c r="T337" s="92">
        <f t="shared" si="267"/>
        <v>0</v>
      </c>
      <c r="U337" s="92">
        <f t="shared" si="267"/>
        <v>0</v>
      </c>
      <c r="V337" s="92">
        <f t="shared" si="267"/>
        <v>0</v>
      </c>
      <c r="W337" s="92">
        <f t="shared" si="267"/>
        <v>0</v>
      </c>
      <c r="X337" s="92">
        <f t="shared" si="267"/>
        <v>0</v>
      </c>
      <c r="Y337" s="92">
        <f t="shared" si="267"/>
        <v>0</v>
      </c>
      <c r="Z337" s="92">
        <f t="shared" si="267"/>
        <v>0</v>
      </c>
      <c r="AA337" s="92">
        <f t="shared" si="267"/>
        <v>0</v>
      </c>
      <c r="AB337" s="92">
        <f t="shared" si="267"/>
        <v>0</v>
      </c>
      <c r="AC337" s="92">
        <f t="shared" si="267"/>
        <v>0</v>
      </c>
      <c r="AD337" s="92">
        <f t="shared" si="267"/>
        <v>0</v>
      </c>
      <c r="AE337" s="92">
        <f t="shared" si="267"/>
        <v>0</v>
      </c>
      <c r="AF337" s="92">
        <f t="shared" si="267"/>
        <v>0</v>
      </c>
      <c r="AG337" s="92">
        <f t="shared" si="267"/>
        <v>0</v>
      </c>
      <c r="AH337" s="92">
        <f t="shared" si="267"/>
        <v>0</v>
      </c>
      <c r="AI337" s="92">
        <f t="shared" si="267"/>
        <v>0</v>
      </c>
      <c r="AJ337" s="92">
        <f t="shared" si="267"/>
        <v>0</v>
      </c>
      <c r="AK337" s="92">
        <f t="shared" si="267"/>
        <v>0</v>
      </c>
      <c r="AL337" s="92">
        <f t="shared" si="267"/>
        <v>0</v>
      </c>
      <c r="AM337" s="92">
        <f t="shared" si="267"/>
        <v>0</v>
      </c>
      <c r="AN337" s="92">
        <f t="shared" si="267"/>
        <v>0</v>
      </c>
      <c r="AO337" s="92">
        <f t="shared" si="267"/>
        <v>0</v>
      </c>
      <c r="AP337" s="92">
        <f t="shared" si="267"/>
        <v>0</v>
      </c>
      <c r="AQ337" s="92">
        <f t="shared" si="267"/>
        <v>0</v>
      </c>
      <c r="AR337" s="92">
        <f t="shared" si="267"/>
        <v>0</v>
      </c>
      <c r="AS337" s="92">
        <f t="shared" si="267"/>
        <v>0</v>
      </c>
      <c r="AT337" s="92">
        <f t="shared" si="267"/>
        <v>0</v>
      </c>
      <c r="AU337" s="92">
        <f t="shared" si="267"/>
        <v>0</v>
      </c>
      <c r="AV337" s="92">
        <f t="shared" si="267"/>
        <v>0</v>
      </c>
      <c r="AW337" s="92">
        <f t="shared" si="267"/>
        <v>0</v>
      </c>
      <c r="AX337" s="92">
        <f t="shared" si="267"/>
        <v>0</v>
      </c>
      <c r="AY337" s="92">
        <f t="shared" si="267"/>
        <v>0</v>
      </c>
      <c r="AZ337" s="92">
        <f t="shared" si="267"/>
        <v>0</v>
      </c>
      <c r="BA337" s="92">
        <f t="shared" si="267"/>
        <v>0</v>
      </c>
      <c r="BB337" s="92">
        <f t="shared" si="267"/>
        <v>0</v>
      </c>
      <c r="BC337" s="92">
        <f t="shared" ref="BC337:CA337" si="268">SUM(BC338:BC363)/2</f>
        <v>0</v>
      </c>
      <c r="BD337" s="92">
        <f t="shared" si="268"/>
        <v>0</v>
      </c>
      <c r="BE337" s="92">
        <f t="shared" si="268"/>
        <v>0</v>
      </c>
      <c r="BF337" s="92">
        <f t="shared" si="268"/>
        <v>0</v>
      </c>
      <c r="BG337" s="92">
        <f t="shared" si="268"/>
        <v>0</v>
      </c>
      <c r="BH337" s="92">
        <f t="shared" si="268"/>
        <v>0</v>
      </c>
      <c r="BI337" s="92">
        <f t="shared" si="268"/>
        <v>0</v>
      </c>
      <c r="BJ337" s="92">
        <f t="shared" si="268"/>
        <v>0</v>
      </c>
      <c r="BK337" s="92">
        <f t="shared" si="268"/>
        <v>0</v>
      </c>
      <c r="BL337" s="92">
        <f t="shared" si="268"/>
        <v>0</v>
      </c>
      <c r="BM337" s="92">
        <f t="shared" si="268"/>
        <v>0</v>
      </c>
      <c r="BN337" s="92">
        <f t="shared" si="268"/>
        <v>0</v>
      </c>
      <c r="BO337" s="92">
        <f t="shared" si="268"/>
        <v>0</v>
      </c>
      <c r="BP337" s="92">
        <f t="shared" si="268"/>
        <v>0</v>
      </c>
      <c r="BQ337" s="92">
        <f t="shared" si="268"/>
        <v>0</v>
      </c>
      <c r="BR337" s="92">
        <f t="shared" si="268"/>
        <v>0</v>
      </c>
      <c r="BS337" s="92">
        <f t="shared" si="268"/>
        <v>0</v>
      </c>
      <c r="BT337" s="92">
        <f t="shared" si="268"/>
        <v>0</v>
      </c>
      <c r="BU337" s="92">
        <f t="shared" si="268"/>
        <v>0</v>
      </c>
      <c r="BV337" s="92">
        <f t="shared" si="268"/>
        <v>0</v>
      </c>
      <c r="BW337" s="92">
        <f t="shared" si="268"/>
        <v>0</v>
      </c>
      <c r="BX337" s="92">
        <f t="shared" si="268"/>
        <v>0</v>
      </c>
      <c r="BY337" s="92">
        <f t="shared" si="268"/>
        <v>0</v>
      </c>
      <c r="BZ337" s="92">
        <f t="shared" si="268"/>
        <v>0</v>
      </c>
      <c r="CA337" s="92">
        <f t="shared" si="268"/>
        <v>0</v>
      </c>
      <c r="CB337" s="92">
        <f t="shared" ref="CB337:CF337" si="269">SUM(CB338:CB363)/2</f>
        <v>0</v>
      </c>
      <c r="CC337" s="92">
        <f t="shared" si="269"/>
        <v>0</v>
      </c>
      <c r="CD337" s="92">
        <f t="shared" si="269"/>
        <v>0</v>
      </c>
      <c r="CE337" s="92">
        <f t="shared" si="269"/>
        <v>0</v>
      </c>
      <c r="CF337" s="92">
        <f t="shared" si="269"/>
        <v>0</v>
      </c>
      <c r="CG337" s="93">
        <f t="shared" si="267"/>
        <v>0</v>
      </c>
      <c r="CH337" s="80">
        <f t="shared" ref="CH337:CK337" si="270">SUM(CH338:CH363)/2</f>
        <v>0</v>
      </c>
      <c r="CI337" s="80">
        <f t="shared" si="270"/>
        <v>0</v>
      </c>
      <c r="CJ337" s="80">
        <f t="shared" si="270"/>
        <v>0</v>
      </c>
      <c r="CK337" s="80">
        <f t="shared" si="270"/>
        <v>0</v>
      </c>
      <c r="CL337" s="61"/>
      <c r="CM337" s="9"/>
      <c r="CN337" s="9"/>
      <c r="CO337" s="9"/>
      <c r="CP337"/>
      <c r="CQ337"/>
      <c r="CR337"/>
    </row>
    <row r="338" spans="1:96" s="62" customFormat="1" ht="15" x14ac:dyDescent="0.25">
      <c r="A338" s="55">
        <f t="shared" si="261"/>
        <v>338</v>
      </c>
      <c r="B338" s="71"/>
      <c r="C338" s="71"/>
      <c r="D338" s="71"/>
      <c r="E338" s="71"/>
      <c r="F338" s="94" t="s">
        <v>39</v>
      </c>
      <c r="G338" s="73" t="s">
        <v>176</v>
      </c>
      <c r="H338" s="98"/>
      <c r="I338" s="71"/>
      <c r="J338" s="63">
        <f t="shared" si="264"/>
        <v>0</v>
      </c>
      <c r="K338" s="92">
        <f>SUM(K339:K344)</f>
        <v>0</v>
      </c>
      <c r="L338" s="92">
        <f t="shared" ref="L338:CG338" si="271">SUM(L339:L344)</f>
        <v>0</v>
      </c>
      <c r="M338" s="92">
        <f t="shared" si="271"/>
        <v>0</v>
      </c>
      <c r="N338" s="92">
        <f t="shared" si="271"/>
        <v>0</v>
      </c>
      <c r="O338" s="92">
        <f t="shared" si="271"/>
        <v>0</v>
      </c>
      <c r="P338" s="92">
        <f t="shared" si="271"/>
        <v>0</v>
      </c>
      <c r="Q338" s="92">
        <f t="shared" si="271"/>
        <v>0</v>
      </c>
      <c r="R338" s="92">
        <f t="shared" si="271"/>
        <v>0</v>
      </c>
      <c r="S338" s="92">
        <f t="shared" si="271"/>
        <v>0</v>
      </c>
      <c r="T338" s="92">
        <f t="shared" si="271"/>
        <v>0</v>
      </c>
      <c r="U338" s="92">
        <f t="shared" si="271"/>
        <v>0</v>
      </c>
      <c r="V338" s="92">
        <f t="shared" si="271"/>
        <v>0</v>
      </c>
      <c r="W338" s="92">
        <f t="shared" si="271"/>
        <v>0</v>
      </c>
      <c r="X338" s="92">
        <f t="shared" si="271"/>
        <v>0</v>
      </c>
      <c r="Y338" s="92">
        <f t="shared" si="271"/>
        <v>0</v>
      </c>
      <c r="Z338" s="92">
        <f t="shared" si="271"/>
        <v>0</v>
      </c>
      <c r="AA338" s="92">
        <f t="shared" si="271"/>
        <v>0</v>
      </c>
      <c r="AB338" s="92">
        <f t="shared" si="271"/>
        <v>0</v>
      </c>
      <c r="AC338" s="92">
        <f t="shared" si="271"/>
        <v>0</v>
      </c>
      <c r="AD338" s="92">
        <f t="shared" si="271"/>
        <v>0</v>
      </c>
      <c r="AE338" s="92">
        <f t="shared" si="271"/>
        <v>0</v>
      </c>
      <c r="AF338" s="92">
        <f t="shared" si="271"/>
        <v>0</v>
      </c>
      <c r="AG338" s="92">
        <f t="shared" si="271"/>
        <v>0</v>
      </c>
      <c r="AH338" s="92">
        <f t="shared" si="271"/>
        <v>0</v>
      </c>
      <c r="AI338" s="92">
        <f t="shared" si="271"/>
        <v>0</v>
      </c>
      <c r="AJ338" s="92">
        <f t="shared" si="271"/>
        <v>0</v>
      </c>
      <c r="AK338" s="92">
        <f t="shared" si="271"/>
        <v>0</v>
      </c>
      <c r="AL338" s="92">
        <f t="shared" si="271"/>
        <v>0</v>
      </c>
      <c r="AM338" s="92">
        <f t="shared" si="271"/>
        <v>0</v>
      </c>
      <c r="AN338" s="92">
        <f t="shared" si="271"/>
        <v>0</v>
      </c>
      <c r="AO338" s="92">
        <f t="shared" si="271"/>
        <v>0</v>
      </c>
      <c r="AP338" s="92">
        <f t="shared" si="271"/>
        <v>0</v>
      </c>
      <c r="AQ338" s="92">
        <f t="shared" si="271"/>
        <v>0</v>
      </c>
      <c r="AR338" s="92">
        <f t="shared" si="271"/>
        <v>0</v>
      </c>
      <c r="AS338" s="92">
        <f t="shared" si="271"/>
        <v>0</v>
      </c>
      <c r="AT338" s="92">
        <f t="shared" si="271"/>
        <v>0</v>
      </c>
      <c r="AU338" s="92">
        <f t="shared" si="271"/>
        <v>0</v>
      </c>
      <c r="AV338" s="92">
        <f t="shared" si="271"/>
        <v>0</v>
      </c>
      <c r="AW338" s="92">
        <f t="shared" si="271"/>
        <v>0</v>
      </c>
      <c r="AX338" s="92">
        <f t="shared" si="271"/>
        <v>0</v>
      </c>
      <c r="AY338" s="92">
        <f t="shared" si="271"/>
        <v>0</v>
      </c>
      <c r="AZ338" s="92">
        <f t="shared" si="271"/>
        <v>0</v>
      </c>
      <c r="BA338" s="92">
        <f t="shared" si="271"/>
        <v>0</v>
      </c>
      <c r="BB338" s="92">
        <f t="shared" si="271"/>
        <v>0</v>
      </c>
      <c r="BC338" s="92">
        <f t="shared" si="271"/>
        <v>0</v>
      </c>
      <c r="BD338" s="92">
        <f t="shared" si="271"/>
        <v>0</v>
      </c>
      <c r="BE338" s="92">
        <f t="shared" si="271"/>
        <v>0</v>
      </c>
      <c r="BF338" s="92">
        <f t="shared" si="271"/>
        <v>0</v>
      </c>
      <c r="BG338" s="92">
        <f t="shared" si="271"/>
        <v>0</v>
      </c>
      <c r="BH338" s="92">
        <f t="shared" si="271"/>
        <v>0</v>
      </c>
      <c r="BI338" s="92">
        <f t="shared" si="271"/>
        <v>0</v>
      </c>
      <c r="BJ338" s="92">
        <f t="shared" si="271"/>
        <v>0</v>
      </c>
      <c r="BK338" s="92">
        <f t="shared" si="271"/>
        <v>0</v>
      </c>
      <c r="BL338" s="92">
        <f t="shared" si="271"/>
        <v>0</v>
      </c>
      <c r="BM338" s="92">
        <f t="shared" si="271"/>
        <v>0</v>
      </c>
      <c r="BN338" s="92">
        <f t="shared" si="271"/>
        <v>0</v>
      </c>
      <c r="BO338" s="92">
        <f t="shared" si="271"/>
        <v>0</v>
      </c>
      <c r="BP338" s="92">
        <f t="shared" si="271"/>
        <v>0</v>
      </c>
      <c r="BQ338" s="92">
        <f t="shared" si="271"/>
        <v>0</v>
      </c>
      <c r="BR338" s="92">
        <f t="shared" si="271"/>
        <v>0</v>
      </c>
      <c r="BS338" s="92">
        <f t="shared" si="271"/>
        <v>0</v>
      </c>
      <c r="BT338" s="92">
        <f t="shared" si="271"/>
        <v>0</v>
      </c>
      <c r="BU338" s="92">
        <f t="shared" si="271"/>
        <v>0</v>
      </c>
      <c r="BV338" s="92">
        <f t="shared" si="271"/>
        <v>0</v>
      </c>
      <c r="BW338" s="92">
        <f t="shared" si="271"/>
        <v>0</v>
      </c>
      <c r="BX338" s="92">
        <f t="shared" si="271"/>
        <v>0</v>
      </c>
      <c r="BY338" s="92">
        <f t="shared" si="271"/>
        <v>0</v>
      </c>
      <c r="BZ338" s="92">
        <f t="shared" si="271"/>
        <v>0</v>
      </c>
      <c r="CA338" s="92">
        <f t="shared" si="271"/>
        <v>0</v>
      </c>
      <c r="CB338" s="92">
        <f t="shared" si="271"/>
        <v>0</v>
      </c>
      <c r="CC338" s="92">
        <f t="shared" si="271"/>
        <v>0</v>
      </c>
      <c r="CD338" s="92">
        <f t="shared" si="271"/>
        <v>0</v>
      </c>
      <c r="CE338" s="92">
        <f t="shared" si="271"/>
        <v>0</v>
      </c>
      <c r="CF338" s="92">
        <f t="shared" si="271"/>
        <v>0</v>
      </c>
      <c r="CG338" s="93">
        <f t="shared" si="271"/>
        <v>0</v>
      </c>
      <c r="CH338" s="80">
        <f t="shared" ref="CH338:CK338" si="272">SUM(CH339:CH344)</f>
        <v>0</v>
      </c>
      <c r="CI338" s="80">
        <f t="shared" si="272"/>
        <v>0</v>
      </c>
      <c r="CJ338" s="80">
        <f t="shared" si="272"/>
        <v>0</v>
      </c>
      <c r="CK338" s="80">
        <f t="shared" si="272"/>
        <v>0</v>
      </c>
      <c r="CL338" s="61"/>
      <c r="CM338" s="9"/>
      <c r="CN338" s="9"/>
      <c r="CO338" s="9"/>
      <c r="CP338"/>
      <c r="CQ338"/>
      <c r="CR338"/>
    </row>
    <row r="339" spans="1:96" s="62" customFormat="1" ht="15" x14ac:dyDescent="0.25">
      <c r="A339" s="55">
        <f t="shared" si="261"/>
        <v>339</v>
      </c>
      <c r="B339" s="71"/>
      <c r="C339" s="71"/>
      <c r="D339" s="71"/>
      <c r="E339" s="71"/>
      <c r="F339" s="94"/>
      <c r="G339" s="73" t="s">
        <v>41</v>
      </c>
      <c r="H339" s="98" t="s">
        <v>177</v>
      </c>
      <c r="I339" s="71"/>
      <c r="J339" s="63">
        <f t="shared" si="264"/>
        <v>0</v>
      </c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100"/>
      <c r="CH339" s="77"/>
      <c r="CI339" s="77"/>
      <c r="CJ339" s="77"/>
      <c r="CK339" s="77"/>
      <c r="CL339" s="61"/>
      <c r="CM339" s="9">
        <v>1</v>
      </c>
      <c r="CN339" s="9"/>
      <c r="CO339" s="9"/>
      <c r="CP339"/>
      <c r="CQ339"/>
      <c r="CR339"/>
    </row>
    <row r="340" spans="1:96" s="62" customFormat="1" ht="15" x14ac:dyDescent="0.25">
      <c r="A340" s="55">
        <f t="shared" si="261"/>
        <v>340</v>
      </c>
      <c r="B340" s="71"/>
      <c r="C340" s="71"/>
      <c r="D340" s="71"/>
      <c r="E340" s="71"/>
      <c r="F340" s="94"/>
      <c r="G340" s="73" t="s">
        <v>54</v>
      </c>
      <c r="H340" s="98" t="s">
        <v>178</v>
      </c>
      <c r="I340" s="71"/>
      <c r="J340" s="63">
        <f t="shared" si="264"/>
        <v>0</v>
      </c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100"/>
      <c r="CH340" s="77"/>
      <c r="CI340" s="77"/>
      <c r="CJ340" s="77"/>
      <c r="CK340" s="77"/>
      <c r="CL340" s="61"/>
      <c r="CM340" s="9">
        <v>1</v>
      </c>
      <c r="CN340" s="9"/>
      <c r="CO340" s="9"/>
      <c r="CP340"/>
      <c r="CQ340"/>
      <c r="CR340"/>
    </row>
    <row r="341" spans="1:96" s="62" customFormat="1" ht="15" x14ac:dyDescent="0.25">
      <c r="A341" s="55">
        <f t="shared" si="261"/>
        <v>341</v>
      </c>
      <c r="B341" s="71"/>
      <c r="C341" s="71"/>
      <c r="D341" s="71"/>
      <c r="E341" s="71"/>
      <c r="F341" s="94"/>
      <c r="G341" s="73" t="s">
        <v>43</v>
      </c>
      <c r="H341" s="98" t="s">
        <v>179</v>
      </c>
      <c r="I341" s="71"/>
      <c r="J341" s="63">
        <f t="shared" si="264"/>
        <v>0</v>
      </c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100"/>
      <c r="CH341" s="77"/>
      <c r="CI341" s="77"/>
      <c r="CJ341" s="77"/>
      <c r="CK341" s="77"/>
      <c r="CL341" s="61"/>
      <c r="CM341" s="9"/>
      <c r="CN341" s="9"/>
      <c r="CO341" s="9"/>
      <c r="CP341"/>
      <c r="CQ341"/>
      <c r="CR341"/>
    </row>
    <row r="342" spans="1:96" s="62" customFormat="1" ht="15" x14ac:dyDescent="0.25">
      <c r="A342" s="55">
        <f t="shared" si="261"/>
        <v>342</v>
      </c>
      <c r="B342" s="71"/>
      <c r="C342" s="71"/>
      <c r="D342" s="71"/>
      <c r="E342" s="71"/>
      <c r="F342" s="94"/>
      <c r="G342" s="73" t="s">
        <v>45</v>
      </c>
      <c r="H342" s="98" t="s">
        <v>180</v>
      </c>
      <c r="I342" s="71"/>
      <c r="J342" s="63">
        <f t="shared" si="264"/>
        <v>0</v>
      </c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100"/>
      <c r="CH342" s="77"/>
      <c r="CI342" s="77"/>
      <c r="CJ342" s="77"/>
      <c r="CK342" s="77"/>
      <c r="CL342" s="61"/>
      <c r="CM342" s="9"/>
      <c r="CN342" s="9"/>
      <c r="CO342" s="9"/>
      <c r="CP342"/>
      <c r="CQ342"/>
      <c r="CR342"/>
    </row>
    <row r="343" spans="1:96" s="62" customFormat="1" ht="15" x14ac:dyDescent="0.25">
      <c r="A343" s="55">
        <f t="shared" si="261"/>
        <v>343</v>
      </c>
      <c r="B343" s="71"/>
      <c r="C343" s="71"/>
      <c r="D343" s="71"/>
      <c r="E343" s="71"/>
      <c r="F343" s="94"/>
      <c r="G343" s="73" t="s">
        <v>47</v>
      </c>
      <c r="H343" s="98" t="s">
        <v>181</v>
      </c>
      <c r="I343" s="71"/>
      <c r="J343" s="63">
        <f t="shared" si="264"/>
        <v>0</v>
      </c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100"/>
      <c r="CH343" s="77"/>
      <c r="CI343" s="77"/>
      <c r="CJ343" s="77"/>
      <c r="CK343" s="77"/>
      <c r="CL343" s="61"/>
      <c r="CM343" s="9"/>
      <c r="CN343" s="9"/>
      <c r="CO343" s="9"/>
      <c r="CP343"/>
      <c r="CQ343"/>
      <c r="CR343"/>
    </row>
    <row r="344" spans="1:96" s="62" customFormat="1" ht="15" x14ac:dyDescent="0.25">
      <c r="A344" s="55">
        <f t="shared" si="261"/>
        <v>344</v>
      </c>
      <c r="B344" s="71"/>
      <c r="C344" s="71"/>
      <c r="D344" s="71"/>
      <c r="E344" s="71"/>
      <c r="F344" s="94"/>
      <c r="G344" s="73" t="s">
        <v>49</v>
      </c>
      <c r="H344" s="98" t="s">
        <v>182</v>
      </c>
      <c r="I344" s="71"/>
      <c r="J344" s="63">
        <f t="shared" si="264"/>
        <v>0</v>
      </c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100"/>
      <c r="CH344" s="77"/>
      <c r="CI344" s="77"/>
      <c r="CJ344" s="77"/>
      <c r="CK344" s="77"/>
      <c r="CL344" s="61"/>
      <c r="CM344" s="9">
        <f>LEN(H344)</f>
        <v>14</v>
      </c>
      <c r="CN344" s="9"/>
      <c r="CO344" s="9"/>
      <c r="CP344"/>
      <c r="CQ344"/>
      <c r="CR344"/>
    </row>
    <row r="345" spans="1:96" s="62" customFormat="1" ht="15" x14ac:dyDescent="0.25">
      <c r="A345" s="55">
        <f t="shared" si="261"/>
        <v>345</v>
      </c>
      <c r="B345" s="71"/>
      <c r="C345" s="71"/>
      <c r="D345" s="71"/>
      <c r="E345" s="71"/>
      <c r="F345" s="94" t="s">
        <v>51</v>
      </c>
      <c r="G345" s="73" t="s">
        <v>183</v>
      </c>
      <c r="H345" s="98"/>
      <c r="I345" s="71"/>
      <c r="J345" s="63">
        <f t="shared" si="264"/>
        <v>0</v>
      </c>
      <c r="K345" s="92">
        <f>SUM(K346:K351)</f>
        <v>0</v>
      </c>
      <c r="L345" s="92">
        <f t="shared" ref="L345:CG345" si="273">SUM(L346:L351)</f>
        <v>0</v>
      </c>
      <c r="M345" s="92">
        <f t="shared" si="273"/>
        <v>0</v>
      </c>
      <c r="N345" s="92">
        <f t="shared" si="273"/>
        <v>0</v>
      </c>
      <c r="O345" s="92">
        <f t="shared" si="273"/>
        <v>0</v>
      </c>
      <c r="P345" s="92">
        <f t="shared" si="273"/>
        <v>0</v>
      </c>
      <c r="Q345" s="92">
        <f t="shared" si="273"/>
        <v>0</v>
      </c>
      <c r="R345" s="92">
        <f t="shared" si="273"/>
        <v>0</v>
      </c>
      <c r="S345" s="92">
        <f t="shared" si="273"/>
        <v>0</v>
      </c>
      <c r="T345" s="92">
        <f t="shared" si="273"/>
        <v>0</v>
      </c>
      <c r="U345" s="92">
        <f t="shared" si="273"/>
        <v>0</v>
      </c>
      <c r="V345" s="92">
        <f t="shared" si="273"/>
        <v>0</v>
      </c>
      <c r="W345" s="92">
        <f t="shared" si="273"/>
        <v>0</v>
      </c>
      <c r="X345" s="92">
        <f t="shared" si="273"/>
        <v>0</v>
      </c>
      <c r="Y345" s="92">
        <f t="shared" si="273"/>
        <v>0</v>
      </c>
      <c r="Z345" s="92">
        <f t="shared" si="273"/>
        <v>0</v>
      </c>
      <c r="AA345" s="92">
        <f t="shared" si="273"/>
        <v>0</v>
      </c>
      <c r="AB345" s="92">
        <f t="shared" si="273"/>
        <v>0</v>
      </c>
      <c r="AC345" s="92">
        <f t="shared" si="273"/>
        <v>0</v>
      </c>
      <c r="AD345" s="92">
        <f t="shared" si="273"/>
        <v>0</v>
      </c>
      <c r="AE345" s="92">
        <f t="shared" si="273"/>
        <v>0</v>
      </c>
      <c r="AF345" s="92">
        <f t="shared" si="273"/>
        <v>0</v>
      </c>
      <c r="AG345" s="92">
        <f t="shared" si="273"/>
        <v>0</v>
      </c>
      <c r="AH345" s="92">
        <f t="shared" si="273"/>
        <v>0</v>
      </c>
      <c r="AI345" s="92">
        <f t="shared" si="273"/>
        <v>0</v>
      </c>
      <c r="AJ345" s="92">
        <f t="shared" si="273"/>
        <v>0</v>
      </c>
      <c r="AK345" s="92">
        <f t="shared" si="273"/>
        <v>0</v>
      </c>
      <c r="AL345" s="92">
        <f t="shared" si="273"/>
        <v>0</v>
      </c>
      <c r="AM345" s="92">
        <f t="shared" si="273"/>
        <v>0</v>
      </c>
      <c r="AN345" s="92">
        <f t="shared" si="273"/>
        <v>0</v>
      </c>
      <c r="AO345" s="92">
        <f t="shared" si="273"/>
        <v>0</v>
      </c>
      <c r="AP345" s="92">
        <f t="shared" si="273"/>
        <v>0</v>
      </c>
      <c r="AQ345" s="92">
        <f t="shared" si="273"/>
        <v>0</v>
      </c>
      <c r="AR345" s="92">
        <f t="shared" si="273"/>
        <v>0</v>
      </c>
      <c r="AS345" s="92">
        <f t="shared" si="273"/>
        <v>0</v>
      </c>
      <c r="AT345" s="92">
        <f t="shared" si="273"/>
        <v>0</v>
      </c>
      <c r="AU345" s="92">
        <f t="shared" si="273"/>
        <v>0</v>
      </c>
      <c r="AV345" s="92">
        <f t="shared" si="273"/>
        <v>0</v>
      </c>
      <c r="AW345" s="92">
        <f t="shared" si="273"/>
        <v>0</v>
      </c>
      <c r="AX345" s="92">
        <f t="shared" si="273"/>
        <v>0</v>
      </c>
      <c r="AY345" s="92">
        <f t="shared" si="273"/>
        <v>0</v>
      </c>
      <c r="AZ345" s="92">
        <f t="shared" si="273"/>
        <v>0</v>
      </c>
      <c r="BA345" s="92">
        <f t="shared" si="273"/>
        <v>0</v>
      </c>
      <c r="BB345" s="92">
        <f t="shared" si="273"/>
        <v>0</v>
      </c>
      <c r="BC345" s="92">
        <f t="shared" si="273"/>
        <v>0</v>
      </c>
      <c r="BD345" s="92">
        <f t="shared" si="273"/>
        <v>0</v>
      </c>
      <c r="BE345" s="92">
        <f t="shared" si="273"/>
        <v>0</v>
      </c>
      <c r="BF345" s="92">
        <f t="shared" si="273"/>
        <v>0</v>
      </c>
      <c r="BG345" s="92">
        <f t="shared" si="273"/>
        <v>0</v>
      </c>
      <c r="BH345" s="92">
        <f t="shared" si="273"/>
        <v>0</v>
      </c>
      <c r="BI345" s="92">
        <f t="shared" si="273"/>
        <v>0</v>
      </c>
      <c r="BJ345" s="92">
        <f t="shared" si="273"/>
        <v>0</v>
      </c>
      <c r="BK345" s="92">
        <f t="shared" si="273"/>
        <v>0</v>
      </c>
      <c r="BL345" s="92">
        <f t="shared" si="273"/>
        <v>0</v>
      </c>
      <c r="BM345" s="92">
        <f t="shared" si="273"/>
        <v>0</v>
      </c>
      <c r="BN345" s="92">
        <f t="shared" si="273"/>
        <v>0</v>
      </c>
      <c r="BO345" s="92">
        <f t="shared" si="273"/>
        <v>0</v>
      </c>
      <c r="BP345" s="92">
        <f t="shared" si="273"/>
        <v>0</v>
      </c>
      <c r="BQ345" s="92">
        <f t="shared" si="273"/>
        <v>0</v>
      </c>
      <c r="BR345" s="92">
        <f t="shared" si="273"/>
        <v>0</v>
      </c>
      <c r="BS345" s="92">
        <f t="shared" si="273"/>
        <v>0</v>
      </c>
      <c r="BT345" s="92">
        <f t="shared" si="273"/>
        <v>0</v>
      </c>
      <c r="BU345" s="92">
        <f t="shared" si="273"/>
        <v>0</v>
      </c>
      <c r="BV345" s="92">
        <f t="shared" si="273"/>
        <v>0</v>
      </c>
      <c r="BW345" s="92">
        <f t="shared" si="273"/>
        <v>0</v>
      </c>
      <c r="BX345" s="92">
        <f t="shared" si="273"/>
        <v>0</v>
      </c>
      <c r="BY345" s="92">
        <f t="shared" si="273"/>
        <v>0</v>
      </c>
      <c r="BZ345" s="92">
        <f t="shared" si="273"/>
        <v>0</v>
      </c>
      <c r="CA345" s="92">
        <f t="shared" si="273"/>
        <v>0</v>
      </c>
      <c r="CB345" s="92">
        <f t="shared" si="273"/>
        <v>0</v>
      </c>
      <c r="CC345" s="92">
        <f t="shared" si="273"/>
        <v>0</v>
      </c>
      <c r="CD345" s="92">
        <f t="shared" si="273"/>
        <v>0</v>
      </c>
      <c r="CE345" s="92">
        <f t="shared" si="273"/>
        <v>0</v>
      </c>
      <c r="CF345" s="92">
        <f t="shared" si="273"/>
        <v>0</v>
      </c>
      <c r="CG345" s="93">
        <f t="shared" si="273"/>
        <v>0</v>
      </c>
      <c r="CH345" s="80">
        <f t="shared" ref="CH345:CK345" si="274">SUM(CH346:CH351)</f>
        <v>0</v>
      </c>
      <c r="CI345" s="80">
        <f t="shared" si="274"/>
        <v>0</v>
      </c>
      <c r="CJ345" s="80">
        <f t="shared" si="274"/>
        <v>0</v>
      </c>
      <c r="CK345" s="80">
        <f t="shared" si="274"/>
        <v>0</v>
      </c>
      <c r="CL345" s="61"/>
      <c r="CM345" s="9"/>
      <c r="CN345" s="9"/>
      <c r="CO345" s="9"/>
      <c r="CP345"/>
      <c r="CQ345"/>
      <c r="CR345"/>
    </row>
    <row r="346" spans="1:96" s="62" customFormat="1" ht="15" x14ac:dyDescent="0.25">
      <c r="A346" s="55">
        <f t="shared" si="261"/>
        <v>346</v>
      </c>
      <c r="B346" s="71"/>
      <c r="C346" s="71"/>
      <c r="D346" s="71"/>
      <c r="E346" s="71"/>
      <c r="F346" s="94"/>
      <c r="G346" s="73" t="s">
        <v>41</v>
      </c>
      <c r="H346" s="98" t="s">
        <v>177</v>
      </c>
      <c r="I346" s="71"/>
      <c r="J346" s="63">
        <f t="shared" si="264"/>
        <v>0</v>
      </c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100"/>
      <c r="CH346" s="77"/>
      <c r="CI346" s="77"/>
      <c r="CJ346" s="77"/>
      <c r="CK346" s="77"/>
      <c r="CL346" s="61"/>
      <c r="CM346" s="9"/>
      <c r="CN346" s="9"/>
      <c r="CO346" s="9"/>
      <c r="CP346"/>
      <c r="CQ346"/>
      <c r="CR346"/>
    </row>
    <row r="347" spans="1:96" s="62" customFormat="1" ht="15" x14ac:dyDescent="0.25">
      <c r="A347" s="55">
        <f t="shared" si="261"/>
        <v>347</v>
      </c>
      <c r="B347" s="71"/>
      <c r="C347" s="71"/>
      <c r="D347" s="71"/>
      <c r="E347" s="71"/>
      <c r="F347" s="94"/>
      <c r="G347" s="73" t="s">
        <v>54</v>
      </c>
      <c r="H347" s="98" t="s">
        <v>178</v>
      </c>
      <c r="I347" s="71"/>
      <c r="J347" s="63">
        <f t="shared" si="264"/>
        <v>0</v>
      </c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100"/>
      <c r="CH347" s="77"/>
      <c r="CI347" s="77"/>
      <c r="CJ347" s="77"/>
      <c r="CK347" s="77"/>
      <c r="CL347" s="61"/>
      <c r="CM347" s="9"/>
      <c r="CN347" s="9"/>
      <c r="CO347" s="9"/>
      <c r="CP347"/>
      <c r="CQ347"/>
      <c r="CR347"/>
    </row>
    <row r="348" spans="1:96" s="62" customFormat="1" ht="15" x14ac:dyDescent="0.25">
      <c r="A348" s="55">
        <f t="shared" si="261"/>
        <v>348</v>
      </c>
      <c r="B348" s="71"/>
      <c r="C348" s="71"/>
      <c r="D348" s="71"/>
      <c r="E348" s="71"/>
      <c r="F348" s="94"/>
      <c r="G348" s="73" t="s">
        <v>43</v>
      </c>
      <c r="H348" s="98" t="s">
        <v>179</v>
      </c>
      <c r="I348" s="71"/>
      <c r="J348" s="63">
        <f t="shared" si="264"/>
        <v>0</v>
      </c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100"/>
      <c r="CH348" s="77"/>
      <c r="CI348" s="77"/>
      <c r="CJ348" s="77"/>
      <c r="CK348" s="77"/>
      <c r="CL348" s="61"/>
      <c r="CM348" s="9"/>
      <c r="CN348" s="9"/>
      <c r="CO348" s="9"/>
      <c r="CP348"/>
      <c r="CQ348"/>
      <c r="CR348"/>
    </row>
    <row r="349" spans="1:96" s="62" customFormat="1" ht="15" x14ac:dyDescent="0.25">
      <c r="A349" s="55">
        <f t="shared" si="261"/>
        <v>349</v>
      </c>
      <c r="B349" s="71"/>
      <c r="C349" s="71"/>
      <c r="D349" s="71"/>
      <c r="E349" s="71"/>
      <c r="F349" s="94"/>
      <c r="G349" s="73" t="s">
        <v>45</v>
      </c>
      <c r="H349" s="98" t="s">
        <v>180</v>
      </c>
      <c r="I349" s="71"/>
      <c r="J349" s="63">
        <f t="shared" si="264"/>
        <v>0</v>
      </c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100"/>
      <c r="CH349" s="77"/>
      <c r="CI349" s="77"/>
      <c r="CJ349" s="77"/>
      <c r="CK349" s="77"/>
      <c r="CL349" s="61"/>
      <c r="CM349" s="9"/>
      <c r="CN349" s="9"/>
      <c r="CO349" s="9"/>
      <c r="CP349"/>
      <c r="CQ349"/>
      <c r="CR349"/>
    </row>
    <row r="350" spans="1:96" s="62" customFormat="1" ht="15" x14ac:dyDescent="0.25">
      <c r="A350" s="55">
        <f t="shared" si="261"/>
        <v>350</v>
      </c>
      <c r="B350" s="71"/>
      <c r="C350" s="71"/>
      <c r="D350" s="71"/>
      <c r="E350" s="71"/>
      <c r="F350" s="94"/>
      <c r="G350" s="73" t="s">
        <v>47</v>
      </c>
      <c r="H350" s="98" t="s">
        <v>181</v>
      </c>
      <c r="I350" s="71"/>
      <c r="J350" s="63">
        <f t="shared" si="264"/>
        <v>0</v>
      </c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100"/>
      <c r="CH350" s="77"/>
      <c r="CI350" s="77"/>
      <c r="CJ350" s="77"/>
      <c r="CK350" s="77"/>
      <c r="CL350" s="61"/>
      <c r="CM350" s="9"/>
      <c r="CN350" s="9"/>
      <c r="CO350" s="9"/>
      <c r="CP350"/>
      <c r="CQ350"/>
      <c r="CR350"/>
    </row>
    <row r="351" spans="1:96" s="62" customFormat="1" ht="15" x14ac:dyDescent="0.25">
      <c r="A351" s="55">
        <f t="shared" si="261"/>
        <v>351</v>
      </c>
      <c r="B351" s="71"/>
      <c r="C351" s="71"/>
      <c r="D351" s="71"/>
      <c r="E351" s="71"/>
      <c r="F351" s="94"/>
      <c r="G351" s="73" t="s">
        <v>49</v>
      </c>
      <c r="H351" s="98" t="s">
        <v>182</v>
      </c>
      <c r="I351" s="71"/>
      <c r="J351" s="63">
        <f t="shared" si="264"/>
        <v>0</v>
      </c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100"/>
      <c r="CH351" s="77"/>
      <c r="CI351" s="77"/>
      <c r="CJ351" s="77"/>
      <c r="CK351" s="77"/>
      <c r="CL351" s="61"/>
      <c r="CM351" s="9"/>
      <c r="CN351" s="9"/>
      <c r="CO351" s="9"/>
      <c r="CP351"/>
      <c r="CQ351"/>
      <c r="CR351"/>
    </row>
    <row r="352" spans="1:96" s="62" customFormat="1" ht="15" x14ac:dyDescent="0.25">
      <c r="A352" s="55">
        <f t="shared" si="261"/>
        <v>352</v>
      </c>
      <c r="B352" s="71"/>
      <c r="C352" s="71"/>
      <c r="D352" s="71"/>
      <c r="E352" s="71"/>
      <c r="F352" s="94" t="s">
        <v>73</v>
      </c>
      <c r="G352" s="73" t="s">
        <v>184</v>
      </c>
      <c r="H352" s="98"/>
      <c r="I352" s="71"/>
      <c r="J352" s="63">
        <f t="shared" si="264"/>
        <v>0</v>
      </c>
      <c r="K352" s="92">
        <f>SUM(K353:K358)</f>
        <v>0</v>
      </c>
      <c r="L352" s="92">
        <f t="shared" ref="L352:CG352" si="275">SUM(L353:L358)</f>
        <v>0</v>
      </c>
      <c r="M352" s="92">
        <f t="shared" si="275"/>
        <v>0</v>
      </c>
      <c r="N352" s="92">
        <f t="shared" si="275"/>
        <v>0</v>
      </c>
      <c r="O352" s="92">
        <f t="shared" si="275"/>
        <v>0</v>
      </c>
      <c r="P352" s="92">
        <f t="shared" si="275"/>
        <v>0</v>
      </c>
      <c r="Q352" s="92">
        <f t="shared" si="275"/>
        <v>0</v>
      </c>
      <c r="R352" s="92">
        <f t="shared" si="275"/>
        <v>0</v>
      </c>
      <c r="S352" s="92">
        <f t="shared" si="275"/>
        <v>0</v>
      </c>
      <c r="T352" s="92">
        <f t="shared" si="275"/>
        <v>0</v>
      </c>
      <c r="U352" s="92">
        <f t="shared" si="275"/>
        <v>0</v>
      </c>
      <c r="V352" s="92">
        <f t="shared" si="275"/>
        <v>0</v>
      </c>
      <c r="W352" s="92">
        <f t="shared" si="275"/>
        <v>0</v>
      </c>
      <c r="X352" s="92">
        <f t="shared" si="275"/>
        <v>0</v>
      </c>
      <c r="Y352" s="92">
        <f t="shared" si="275"/>
        <v>0</v>
      </c>
      <c r="Z352" s="92">
        <f t="shared" si="275"/>
        <v>0</v>
      </c>
      <c r="AA352" s="92">
        <f t="shared" si="275"/>
        <v>0</v>
      </c>
      <c r="AB352" s="92">
        <f t="shared" si="275"/>
        <v>0</v>
      </c>
      <c r="AC352" s="92">
        <f t="shared" si="275"/>
        <v>0</v>
      </c>
      <c r="AD352" s="92">
        <f t="shared" si="275"/>
        <v>0</v>
      </c>
      <c r="AE352" s="92">
        <f t="shared" si="275"/>
        <v>0</v>
      </c>
      <c r="AF352" s="92">
        <f t="shared" si="275"/>
        <v>0</v>
      </c>
      <c r="AG352" s="92">
        <f t="shared" si="275"/>
        <v>0</v>
      </c>
      <c r="AH352" s="92">
        <f t="shared" si="275"/>
        <v>0</v>
      </c>
      <c r="AI352" s="92">
        <f t="shared" si="275"/>
        <v>0</v>
      </c>
      <c r="AJ352" s="92">
        <f t="shared" si="275"/>
        <v>0</v>
      </c>
      <c r="AK352" s="92">
        <f t="shared" si="275"/>
        <v>0</v>
      </c>
      <c r="AL352" s="92">
        <f t="shared" si="275"/>
        <v>0</v>
      </c>
      <c r="AM352" s="92">
        <f t="shared" si="275"/>
        <v>0</v>
      </c>
      <c r="AN352" s="92">
        <f t="shared" si="275"/>
        <v>0</v>
      </c>
      <c r="AO352" s="92">
        <f t="shared" si="275"/>
        <v>0</v>
      </c>
      <c r="AP352" s="92">
        <f t="shared" si="275"/>
        <v>0</v>
      </c>
      <c r="AQ352" s="92">
        <f t="shared" si="275"/>
        <v>0</v>
      </c>
      <c r="AR352" s="92">
        <f t="shared" si="275"/>
        <v>0</v>
      </c>
      <c r="AS352" s="92">
        <f t="shared" si="275"/>
        <v>0</v>
      </c>
      <c r="AT352" s="92">
        <f t="shared" si="275"/>
        <v>0</v>
      </c>
      <c r="AU352" s="92">
        <f t="shared" si="275"/>
        <v>0</v>
      </c>
      <c r="AV352" s="92">
        <f t="shared" si="275"/>
        <v>0</v>
      </c>
      <c r="AW352" s="92">
        <f t="shared" si="275"/>
        <v>0</v>
      </c>
      <c r="AX352" s="92">
        <f t="shared" si="275"/>
        <v>0</v>
      </c>
      <c r="AY352" s="92">
        <f t="shared" si="275"/>
        <v>0</v>
      </c>
      <c r="AZ352" s="92">
        <f t="shared" si="275"/>
        <v>0</v>
      </c>
      <c r="BA352" s="92">
        <f t="shared" si="275"/>
        <v>0</v>
      </c>
      <c r="BB352" s="92">
        <f t="shared" si="275"/>
        <v>0</v>
      </c>
      <c r="BC352" s="92">
        <f t="shared" si="275"/>
        <v>0</v>
      </c>
      <c r="BD352" s="92">
        <f t="shared" si="275"/>
        <v>0</v>
      </c>
      <c r="BE352" s="92">
        <f t="shared" si="275"/>
        <v>0</v>
      </c>
      <c r="BF352" s="92">
        <f t="shared" si="275"/>
        <v>0</v>
      </c>
      <c r="BG352" s="92">
        <f t="shared" si="275"/>
        <v>0</v>
      </c>
      <c r="BH352" s="92">
        <f t="shared" si="275"/>
        <v>0</v>
      </c>
      <c r="BI352" s="92">
        <f t="shared" si="275"/>
        <v>0</v>
      </c>
      <c r="BJ352" s="92">
        <f t="shared" si="275"/>
        <v>0</v>
      </c>
      <c r="BK352" s="92">
        <f t="shared" si="275"/>
        <v>0</v>
      </c>
      <c r="BL352" s="92">
        <f t="shared" si="275"/>
        <v>0</v>
      </c>
      <c r="BM352" s="92">
        <f t="shared" si="275"/>
        <v>0</v>
      </c>
      <c r="BN352" s="92">
        <f t="shared" si="275"/>
        <v>0</v>
      </c>
      <c r="BO352" s="92">
        <f t="shared" si="275"/>
        <v>0</v>
      </c>
      <c r="BP352" s="92">
        <f t="shared" si="275"/>
        <v>0</v>
      </c>
      <c r="BQ352" s="92">
        <f t="shared" si="275"/>
        <v>0</v>
      </c>
      <c r="BR352" s="92">
        <f t="shared" si="275"/>
        <v>0</v>
      </c>
      <c r="BS352" s="92">
        <f t="shared" si="275"/>
        <v>0</v>
      </c>
      <c r="BT352" s="92">
        <f t="shared" si="275"/>
        <v>0</v>
      </c>
      <c r="BU352" s="92">
        <f t="shared" si="275"/>
        <v>0</v>
      </c>
      <c r="BV352" s="92">
        <f t="shared" si="275"/>
        <v>0</v>
      </c>
      <c r="BW352" s="92">
        <f t="shared" si="275"/>
        <v>0</v>
      </c>
      <c r="BX352" s="92">
        <f t="shared" si="275"/>
        <v>0</v>
      </c>
      <c r="BY352" s="92">
        <f t="shared" si="275"/>
        <v>0</v>
      </c>
      <c r="BZ352" s="92">
        <f t="shared" si="275"/>
        <v>0</v>
      </c>
      <c r="CA352" s="92">
        <f t="shared" si="275"/>
        <v>0</v>
      </c>
      <c r="CB352" s="92">
        <f t="shared" si="275"/>
        <v>0</v>
      </c>
      <c r="CC352" s="92">
        <f t="shared" si="275"/>
        <v>0</v>
      </c>
      <c r="CD352" s="92">
        <f t="shared" si="275"/>
        <v>0</v>
      </c>
      <c r="CE352" s="92">
        <f t="shared" si="275"/>
        <v>0</v>
      </c>
      <c r="CF352" s="92">
        <f t="shared" si="275"/>
        <v>0</v>
      </c>
      <c r="CG352" s="93">
        <f t="shared" si="275"/>
        <v>0</v>
      </c>
      <c r="CH352" s="80">
        <f t="shared" ref="CH352:CK352" si="276">SUM(CH353:CH358)</f>
        <v>0</v>
      </c>
      <c r="CI352" s="80">
        <f t="shared" si="276"/>
        <v>0</v>
      </c>
      <c r="CJ352" s="80">
        <f t="shared" si="276"/>
        <v>0</v>
      </c>
      <c r="CK352" s="80">
        <f t="shared" si="276"/>
        <v>0</v>
      </c>
      <c r="CL352" s="61"/>
      <c r="CM352" s="9"/>
      <c r="CN352" s="9"/>
      <c r="CO352" s="9"/>
      <c r="CP352"/>
      <c r="CQ352"/>
      <c r="CR352"/>
    </row>
    <row r="353" spans="1:96" s="62" customFormat="1" ht="15" x14ac:dyDescent="0.25">
      <c r="A353" s="55">
        <f t="shared" si="261"/>
        <v>353</v>
      </c>
      <c r="B353" s="71"/>
      <c r="C353" s="71"/>
      <c r="D353" s="71"/>
      <c r="E353" s="71"/>
      <c r="F353" s="94"/>
      <c r="G353" s="73" t="s">
        <v>41</v>
      </c>
      <c r="H353" s="98" t="s">
        <v>177</v>
      </c>
      <c r="I353" s="71"/>
      <c r="J353" s="63">
        <f t="shared" si="264"/>
        <v>0</v>
      </c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100"/>
      <c r="CH353" s="77"/>
      <c r="CI353" s="77"/>
      <c r="CJ353" s="77"/>
      <c r="CK353" s="77"/>
      <c r="CL353" s="61"/>
      <c r="CM353" s="9"/>
      <c r="CN353" s="9"/>
      <c r="CO353" s="9"/>
      <c r="CP353"/>
      <c r="CQ353"/>
      <c r="CR353"/>
    </row>
    <row r="354" spans="1:96" s="62" customFormat="1" ht="15" x14ac:dyDescent="0.25">
      <c r="A354" s="55">
        <f t="shared" si="261"/>
        <v>354</v>
      </c>
      <c r="B354" s="71"/>
      <c r="C354" s="71"/>
      <c r="D354" s="71"/>
      <c r="E354" s="71"/>
      <c r="F354" s="94"/>
      <c r="G354" s="73" t="s">
        <v>54</v>
      </c>
      <c r="H354" s="98" t="s">
        <v>178</v>
      </c>
      <c r="I354" s="71"/>
      <c r="J354" s="63">
        <f t="shared" si="264"/>
        <v>0</v>
      </c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100"/>
      <c r="CH354" s="77"/>
      <c r="CI354" s="77"/>
      <c r="CJ354" s="77"/>
      <c r="CK354" s="77"/>
      <c r="CL354" s="61"/>
      <c r="CM354" s="9"/>
      <c r="CN354" s="9"/>
      <c r="CO354" s="9"/>
      <c r="CP354"/>
      <c r="CQ354"/>
      <c r="CR354"/>
    </row>
    <row r="355" spans="1:96" s="62" customFormat="1" ht="15" x14ac:dyDescent="0.25">
      <c r="A355" s="55">
        <f t="shared" si="261"/>
        <v>355</v>
      </c>
      <c r="B355" s="71"/>
      <c r="C355" s="71"/>
      <c r="D355" s="71"/>
      <c r="E355" s="71"/>
      <c r="F355" s="94"/>
      <c r="G355" s="73" t="s">
        <v>43</v>
      </c>
      <c r="H355" s="98" t="s">
        <v>179</v>
      </c>
      <c r="I355" s="71"/>
      <c r="J355" s="63">
        <f t="shared" si="264"/>
        <v>0</v>
      </c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100"/>
      <c r="CH355" s="77"/>
      <c r="CI355" s="77"/>
      <c r="CJ355" s="77"/>
      <c r="CK355" s="77"/>
      <c r="CL355" s="61"/>
      <c r="CM355" s="9"/>
      <c r="CN355" s="9"/>
      <c r="CO355" s="9"/>
      <c r="CP355"/>
      <c r="CQ355"/>
      <c r="CR355"/>
    </row>
    <row r="356" spans="1:96" s="62" customFormat="1" ht="15" x14ac:dyDescent="0.25">
      <c r="A356" s="55">
        <f t="shared" si="261"/>
        <v>356</v>
      </c>
      <c r="B356" s="71"/>
      <c r="C356" s="71"/>
      <c r="D356" s="71"/>
      <c r="E356" s="71"/>
      <c r="F356" s="94"/>
      <c r="G356" s="73" t="s">
        <v>45</v>
      </c>
      <c r="H356" s="98" t="s">
        <v>180</v>
      </c>
      <c r="I356" s="71"/>
      <c r="J356" s="63">
        <f t="shared" si="264"/>
        <v>0</v>
      </c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100"/>
      <c r="CH356" s="77"/>
      <c r="CI356" s="77"/>
      <c r="CJ356" s="77"/>
      <c r="CK356" s="77"/>
      <c r="CL356" s="61"/>
      <c r="CM356" s="9"/>
      <c r="CN356" s="9"/>
      <c r="CO356" s="9"/>
      <c r="CP356"/>
      <c r="CQ356"/>
      <c r="CR356"/>
    </row>
    <row r="357" spans="1:96" s="62" customFormat="1" ht="15" x14ac:dyDescent="0.25">
      <c r="A357" s="55">
        <f t="shared" si="261"/>
        <v>357</v>
      </c>
      <c r="B357" s="71"/>
      <c r="C357" s="71"/>
      <c r="D357" s="71"/>
      <c r="E357" s="71"/>
      <c r="F357" s="94"/>
      <c r="G357" s="73" t="s">
        <v>47</v>
      </c>
      <c r="H357" s="98" t="s">
        <v>181</v>
      </c>
      <c r="I357" s="71"/>
      <c r="J357" s="63">
        <f t="shared" si="264"/>
        <v>0</v>
      </c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100"/>
      <c r="CH357" s="77"/>
      <c r="CI357" s="77"/>
      <c r="CJ357" s="77"/>
      <c r="CK357" s="77"/>
      <c r="CL357" s="61"/>
      <c r="CM357" s="9"/>
      <c r="CN357" s="9"/>
      <c r="CO357" s="9"/>
      <c r="CP357"/>
      <c r="CQ357"/>
      <c r="CR357"/>
    </row>
    <row r="358" spans="1:96" s="62" customFormat="1" ht="15" x14ac:dyDescent="0.25">
      <c r="A358" s="55">
        <f t="shared" si="261"/>
        <v>358</v>
      </c>
      <c r="B358" s="71"/>
      <c r="C358" s="71"/>
      <c r="D358" s="71"/>
      <c r="E358" s="71"/>
      <c r="F358" s="94"/>
      <c r="G358" s="73" t="s">
        <v>49</v>
      </c>
      <c r="H358" s="98" t="s">
        <v>182</v>
      </c>
      <c r="I358" s="71"/>
      <c r="J358" s="63">
        <f t="shared" si="264"/>
        <v>0</v>
      </c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100"/>
      <c r="CH358" s="77"/>
      <c r="CI358" s="77"/>
      <c r="CJ358" s="77"/>
      <c r="CK358" s="77"/>
      <c r="CL358" s="61"/>
      <c r="CM358" s="9"/>
      <c r="CN358" s="9"/>
      <c r="CO358" s="9"/>
      <c r="CP358"/>
      <c r="CQ358"/>
      <c r="CR358"/>
    </row>
    <row r="359" spans="1:96" s="62" customFormat="1" ht="15" x14ac:dyDescent="0.25">
      <c r="A359" s="55">
        <f t="shared" si="261"/>
        <v>359</v>
      </c>
      <c r="B359" s="71"/>
      <c r="C359" s="71"/>
      <c r="D359" s="71"/>
      <c r="E359" s="71"/>
      <c r="F359" s="94" t="s">
        <v>75</v>
      </c>
      <c r="G359" s="73" t="s">
        <v>185</v>
      </c>
      <c r="H359" s="98"/>
      <c r="I359" s="71"/>
      <c r="J359" s="63">
        <f t="shared" si="264"/>
        <v>0</v>
      </c>
      <c r="K359" s="92">
        <f>SUM(K360:K363)</f>
        <v>0</v>
      </c>
      <c r="L359" s="92">
        <f t="shared" ref="L359:CG359" si="277">SUM(L360:L363)</f>
        <v>0</v>
      </c>
      <c r="M359" s="92">
        <f t="shared" si="277"/>
        <v>0</v>
      </c>
      <c r="N359" s="92">
        <f t="shared" si="277"/>
        <v>0</v>
      </c>
      <c r="O359" s="92">
        <f t="shared" si="277"/>
        <v>0</v>
      </c>
      <c r="P359" s="92">
        <f t="shared" si="277"/>
        <v>0</v>
      </c>
      <c r="Q359" s="92">
        <f t="shared" si="277"/>
        <v>0</v>
      </c>
      <c r="R359" s="92">
        <f t="shared" si="277"/>
        <v>0</v>
      </c>
      <c r="S359" s="92">
        <f t="shared" si="277"/>
        <v>0</v>
      </c>
      <c r="T359" s="92">
        <f t="shared" si="277"/>
        <v>0</v>
      </c>
      <c r="U359" s="92">
        <f t="shared" si="277"/>
        <v>0</v>
      </c>
      <c r="V359" s="92">
        <f t="shared" si="277"/>
        <v>0</v>
      </c>
      <c r="W359" s="92">
        <f t="shared" si="277"/>
        <v>0</v>
      </c>
      <c r="X359" s="92">
        <f t="shared" si="277"/>
        <v>0</v>
      </c>
      <c r="Y359" s="92">
        <f t="shared" si="277"/>
        <v>0</v>
      </c>
      <c r="Z359" s="92">
        <f t="shared" si="277"/>
        <v>0</v>
      </c>
      <c r="AA359" s="92">
        <f t="shared" si="277"/>
        <v>0</v>
      </c>
      <c r="AB359" s="92">
        <f t="shared" si="277"/>
        <v>0</v>
      </c>
      <c r="AC359" s="92">
        <f t="shared" si="277"/>
        <v>0</v>
      </c>
      <c r="AD359" s="92">
        <f t="shared" si="277"/>
        <v>0</v>
      </c>
      <c r="AE359" s="92">
        <f t="shared" si="277"/>
        <v>0</v>
      </c>
      <c r="AF359" s="92">
        <f t="shared" si="277"/>
        <v>0</v>
      </c>
      <c r="AG359" s="92">
        <f t="shared" si="277"/>
        <v>0</v>
      </c>
      <c r="AH359" s="92">
        <f t="shared" si="277"/>
        <v>0</v>
      </c>
      <c r="AI359" s="92">
        <f t="shared" si="277"/>
        <v>0</v>
      </c>
      <c r="AJ359" s="92">
        <f t="shared" si="277"/>
        <v>0</v>
      </c>
      <c r="AK359" s="92">
        <f t="shared" si="277"/>
        <v>0</v>
      </c>
      <c r="AL359" s="92">
        <f t="shared" si="277"/>
        <v>0</v>
      </c>
      <c r="AM359" s="92">
        <f t="shared" si="277"/>
        <v>0</v>
      </c>
      <c r="AN359" s="92">
        <f t="shared" si="277"/>
        <v>0</v>
      </c>
      <c r="AO359" s="92">
        <f t="shared" si="277"/>
        <v>0</v>
      </c>
      <c r="AP359" s="92">
        <f t="shared" si="277"/>
        <v>0</v>
      </c>
      <c r="AQ359" s="92">
        <f t="shared" si="277"/>
        <v>0</v>
      </c>
      <c r="AR359" s="92">
        <f t="shared" si="277"/>
        <v>0</v>
      </c>
      <c r="AS359" s="92">
        <f t="shared" si="277"/>
        <v>0</v>
      </c>
      <c r="AT359" s="92">
        <f t="shared" si="277"/>
        <v>0</v>
      </c>
      <c r="AU359" s="92">
        <f t="shared" si="277"/>
        <v>0</v>
      </c>
      <c r="AV359" s="92">
        <f t="shared" si="277"/>
        <v>0</v>
      </c>
      <c r="AW359" s="92">
        <f t="shared" si="277"/>
        <v>0</v>
      </c>
      <c r="AX359" s="92">
        <f t="shared" si="277"/>
        <v>0</v>
      </c>
      <c r="AY359" s="92">
        <f t="shared" si="277"/>
        <v>0</v>
      </c>
      <c r="AZ359" s="92">
        <f t="shared" si="277"/>
        <v>0</v>
      </c>
      <c r="BA359" s="92">
        <f t="shared" si="277"/>
        <v>0</v>
      </c>
      <c r="BB359" s="92">
        <f t="shared" si="277"/>
        <v>0</v>
      </c>
      <c r="BC359" s="92">
        <f t="shared" si="277"/>
        <v>0</v>
      </c>
      <c r="BD359" s="92">
        <f t="shared" si="277"/>
        <v>0</v>
      </c>
      <c r="BE359" s="92">
        <f t="shared" si="277"/>
        <v>0</v>
      </c>
      <c r="BF359" s="92">
        <f t="shared" si="277"/>
        <v>0</v>
      </c>
      <c r="BG359" s="92">
        <f t="shared" si="277"/>
        <v>0</v>
      </c>
      <c r="BH359" s="92">
        <f t="shared" si="277"/>
        <v>0</v>
      </c>
      <c r="BI359" s="92">
        <f t="shared" si="277"/>
        <v>0</v>
      </c>
      <c r="BJ359" s="92">
        <f t="shared" si="277"/>
        <v>0</v>
      </c>
      <c r="BK359" s="92">
        <f t="shared" si="277"/>
        <v>0</v>
      </c>
      <c r="BL359" s="92">
        <f t="shared" si="277"/>
        <v>0</v>
      </c>
      <c r="BM359" s="92">
        <f t="shared" si="277"/>
        <v>0</v>
      </c>
      <c r="BN359" s="92">
        <f t="shared" si="277"/>
        <v>0</v>
      </c>
      <c r="BO359" s="92">
        <f t="shared" si="277"/>
        <v>0</v>
      </c>
      <c r="BP359" s="92">
        <f t="shared" si="277"/>
        <v>0</v>
      </c>
      <c r="BQ359" s="92">
        <f t="shared" si="277"/>
        <v>0</v>
      </c>
      <c r="BR359" s="92">
        <f t="shared" si="277"/>
        <v>0</v>
      </c>
      <c r="BS359" s="92">
        <f t="shared" si="277"/>
        <v>0</v>
      </c>
      <c r="BT359" s="92">
        <f t="shared" si="277"/>
        <v>0</v>
      </c>
      <c r="BU359" s="92">
        <f t="shared" si="277"/>
        <v>0</v>
      </c>
      <c r="BV359" s="92">
        <f t="shared" si="277"/>
        <v>0</v>
      </c>
      <c r="BW359" s="92">
        <f t="shared" si="277"/>
        <v>0</v>
      </c>
      <c r="BX359" s="92">
        <f t="shared" si="277"/>
        <v>0</v>
      </c>
      <c r="BY359" s="92">
        <f t="shared" si="277"/>
        <v>0</v>
      </c>
      <c r="BZ359" s="92">
        <f t="shared" si="277"/>
        <v>0</v>
      </c>
      <c r="CA359" s="92">
        <f t="shared" si="277"/>
        <v>0</v>
      </c>
      <c r="CB359" s="92">
        <f t="shared" si="277"/>
        <v>0</v>
      </c>
      <c r="CC359" s="92">
        <f t="shared" si="277"/>
        <v>0</v>
      </c>
      <c r="CD359" s="92">
        <f t="shared" si="277"/>
        <v>0</v>
      </c>
      <c r="CE359" s="92">
        <f t="shared" si="277"/>
        <v>0</v>
      </c>
      <c r="CF359" s="92">
        <f t="shared" si="277"/>
        <v>0</v>
      </c>
      <c r="CG359" s="93">
        <f t="shared" si="277"/>
        <v>0</v>
      </c>
      <c r="CH359" s="80">
        <f t="shared" ref="CH359:CK359" si="278">SUM(CH360:CH363)</f>
        <v>0</v>
      </c>
      <c r="CI359" s="80">
        <f t="shared" si="278"/>
        <v>0</v>
      </c>
      <c r="CJ359" s="80">
        <f t="shared" si="278"/>
        <v>0</v>
      </c>
      <c r="CK359" s="80">
        <f t="shared" si="278"/>
        <v>0</v>
      </c>
      <c r="CL359" s="61"/>
      <c r="CM359" s="9"/>
      <c r="CN359" s="9"/>
      <c r="CO359" s="9"/>
      <c r="CP359"/>
      <c r="CQ359"/>
      <c r="CR359"/>
    </row>
    <row r="360" spans="1:96" s="62" customFormat="1" ht="15" x14ac:dyDescent="0.25">
      <c r="A360" s="55">
        <f t="shared" si="261"/>
        <v>360</v>
      </c>
      <c r="B360" s="71"/>
      <c r="C360" s="71"/>
      <c r="D360" s="71"/>
      <c r="E360" s="71"/>
      <c r="F360" s="94"/>
      <c r="G360" s="73" t="s">
        <v>41</v>
      </c>
      <c r="H360" s="98" t="str">
        <f>'[1]טופס 106 חודשי'!$H$305</f>
        <v>שכבת חוב (Tranch) בדירוג AA- ומעלה</v>
      </c>
      <c r="I360" s="71"/>
      <c r="J360" s="63">
        <f t="shared" si="264"/>
        <v>0</v>
      </c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  <c r="CG360" s="100"/>
      <c r="CH360" s="77"/>
      <c r="CI360" s="77"/>
      <c r="CJ360" s="77"/>
      <c r="CK360" s="77"/>
      <c r="CL360" s="61"/>
      <c r="CM360" s="9"/>
      <c r="CN360" s="9"/>
      <c r="CO360" s="9"/>
      <c r="CP360"/>
      <c r="CQ360"/>
      <c r="CR360"/>
    </row>
    <row r="361" spans="1:96" s="62" customFormat="1" ht="15" x14ac:dyDescent="0.25">
      <c r="A361" s="55">
        <f t="shared" si="261"/>
        <v>361</v>
      </c>
      <c r="B361" s="71"/>
      <c r="C361" s="71"/>
      <c r="D361" s="71"/>
      <c r="E361" s="71"/>
      <c r="F361" s="94"/>
      <c r="G361" s="73" t="s">
        <v>54</v>
      </c>
      <c r="H361" s="98" t="str">
        <f>'[1]טופס 106 חודשי'!$H$306</f>
        <v xml:space="preserve">שכבת חוב (Tranch) בדירוג BBB- ועד A+ </v>
      </c>
      <c r="I361" s="71"/>
      <c r="J361" s="63">
        <f t="shared" si="264"/>
        <v>0</v>
      </c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  <c r="CG361" s="100"/>
      <c r="CH361" s="77"/>
      <c r="CI361" s="77"/>
      <c r="CJ361" s="77"/>
      <c r="CK361" s="77"/>
      <c r="CL361" s="61"/>
      <c r="CM361" s="9"/>
      <c r="CN361" s="9"/>
      <c r="CO361" s="9"/>
      <c r="CP361"/>
      <c r="CQ361"/>
      <c r="CR361"/>
    </row>
    <row r="362" spans="1:96" s="62" customFormat="1" ht="15" x14ac:dyDescent="0.25">
      <c r="A362" s="55">
        <f t="shared" si="261"/>
        <v>362</v>
      </c>
      <c r="B362" s="71"/>
      <c r="C362" s="71"/>
      <c r="D362" s="71"/>
      <c r="E362" s="71"/>
      <c r="F362" s="94"/>
      <c r="G362" s="73" t="s">
        <v>43</v>
      </c>
      <c r="H362" s="98" t="str">
        <f>'[1]טופס 106 חודשי'!$H$307</f>
        <v>שכבת חוב (Tranch) בדירוג BB ומטה</v>
      </c>
      <c r="I362" s="71"/>
      <c r="J362" s="63">
        <f t="shared" si="264"/>
        <v>0</v>
      </c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  <c r="CG362" s="100"/>
      <c r="CH362" s="77"/>
      <c r="CI362" s="77"/>
      <c r="CJ362" s="77"/>
      <c r="CK362" s="77"/>
      <c r="CL362" s="61"/>
      <c r="CM362" s="9"/>
      <c r="CN362" s="9"/>
      <c r="CO362" s="9"/>
      <c r="CP362"/>
      <c r="CQ362"/>
      <c r="CR362"/>
    </row>
    <row r="363" spans="1:96" s="62" customFormat="1" ht="15" x14ac:dyDescent="0.25">
      <c r="A363" s="55">
        <f t="shared" si="261"/>
        <v>363</v>
      </c>
      <c r="B363" s="71"/>
      <c r="C363" s="71"/>
      <c r="D363" s="71"/>
      <c r="E363" s="71"/>
      <c r="F363" s="94"/>
      <c r="G363" s="73" t="s">
        <v>45</v>
      </c>
      <c r="H363" s="98" t="str">
        <f>'[1]טופס 106 חודשי'!$H$308</f>
        <v>שכבת הון (Equity Tranch)</v>
      </c>
      <c r="I363" s="71"/>
      <c r="J363" s="63">
        <f t="shared" si="264"/>
        <v>0</v>
      </c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100"/>
      <c r="CH363" s="77"/>
      <c r="CI363" s="77"/>
      <c r="CJ363" s="77"/>
      <c r="CK363" s="77"/>
      <c r="CL363" s="61"/>
      <c r="CM363" s="9"/>
      <c r="CN363" s="9"/>
      <c r="CO363" s="9"/>
      <c r="CP363"/>
      <c r="CQ363"/>
      <c r="CR363"/>
    </row>
    <row r="364" spans="1:96" ht="15" x14ac:dyDescent="0.25">
      <c r="A364" s="55">
        <f t="shared" si="261"/>
        <v>364</v>
      </c>
      <c r="B364" s="71"/>
      <c r="C364" s="71"/>
      <c r="D364" s="71"/>
      <c r="E364" s="71"/>
      <c r="F364" s="102" t="s">
        <v>52</v>
      </c>
      <c r="G364" s="71"/>
      <c r="H364" s="71"/>
      <c r="I364" s="71"/>
      <c r="J364" s="114">
        <f t="shared" si="264"/>
        <v>0</v>
      </c>
      <c r="K364" s="115">
        <f>SUM(K365:K390)/2</f>
        <v>0</v>
      </c>
      <c r="L364" s="115">
        <f t="shared" ref="L364:CG364" si="279">SUM(L365:L390)/2</f>
        <v>0</v>
      </c>
      <c r="M364" s="115">
        <f t="shared" si="279"/>
        <v>0</v>
      </c>
      <c r="N364" s="115">
        <f t="shared" si="279"/>
        <v>0</v>
      </c>
      <c r="O364" s="115">
        <f t="shared" si="279"/>
        <v>0</v>
      </c>
      <c r="P364" s="115">
        <f t="shared" si="279"/>
        <v>0</v>
      </c>
      <c r="Q364" s="115">
        <f t="shared" si="279"/>
        <v>0</v>
      </c>
      <c r="R364" s="115">
        <f t="shared" si="279"/>
        <v>0</v>
      </c>
      <c r="S364" s="115">
        <f t="shared" si="279"/>
        <v>0</v>
      </c>
      <c r="T364" s="115">
        <f t="shared" si="279"/>
        <v>0</v>
      </c>
      <c r="U364" s="115">
        <f t="shared" si="279"/>
        <v>0</v>
      </c>
      <c r="V364" s="115">
        <f t="shared" si="279"/>
        <v>0</v>
      </c>
      <c r="W364" s="115">
        <f t="shared" si="279"/>
        <v>0</v>
      </c>
      <c r="X364" s="115">
        <f t="shared" si="279"/>
        <v>0</v>
      </c>
      <c r="Y364" s="115">
        <f t="shared" si="279"/>
        <v>0</v>
      </c>
      <c r="Z364" s="115">
        <f t="shared" si="279"/>
        <v>0</v>
      </c>
      <c r="AA364" s="115">
        <f t="shared" si="279"/>
        <v>0</v>
      </c>
      <c r="AB364" s="115">
        <f t="shared" si="279"/>
        <v>0</v>
      </c>
      <c r="AC364" s="115">
        <f t="shared" si="279"/>
        <v>0</v>
      </c>
      <c r="AD364" s="115">
        <f t="shared" si="279"/>
        <v>0</v>
      </c>
      <c r="AE364" s="115">
        <f t="shared" si="279"/>
        <v>0</v>
      </c>
      <c r="AF364" s="115">
        <f t="shared" si="279"/>
        <v>0</v>
      </c>
      <c r="AG364" s="115">
        <f t="shared" si="279"/>
        <v>0</v>
      </c>
      <c r="AH364" s="115">
        <f t="shared" si="279"/>
        <v>0</v>
      </c>
      <c r="AI364" s="115">
        <f t="shared" si="279"/>
        <v>0</v>
      </c>
      <c r="AJ364" s="115">
        <f t="shared" si="279"/>
        <v>0</v>
      </c>
      <c r="AK364" s="115">
        <f t="shared" si="279"/>
        <v>0</v>
      </c>
      <c r="AL364" s="115">
        <f t="shared" si="279"/>
        <v>0</v>
      </c>
      <c r="AM364" s="115">
        <f t="shared" si="279"/>
        <v>0</v>
      </c>
      <c r="AN364" s="115">
        <f t="shared" si="279"/>
        <v>0</v>
      </c>
      <c r="AO364" s="115">
        <f t="shared" si="279"/>
        <v>0</v>
      </c>
      <c r="AP364" s="115">
        <f t="shared" si="279"/>
        <v>0</v>
      </c>
      <c r="AQ364" s="115">
        <f t="shared" si="279"/>
        <v>0</v>
      </c>
      <c r="AR364" s="115">
        <f t="shared" si="279"/>
        <v>0</v>
      </c>
      <c r="AS364" s="115">
        <f t="shared" si="279"/>
        <v>0</v>
      </c>
      <c r="AT364" s="115">
        <f t="shared" si="279"/>
        <v>0</v>
      </c>
      <c r="AU364" s="115">
        <f t="shared" si="279"/>
        <v>0</v>
      </c>
      <c r="AV364" s="115">
        <f t="shared" si="279"/>
        <v>0</v>
      </c>
      <c r="AW364" s="115">
        <f t="shared" si="279"/>
        <v>0</v>
      </c>
      <c r="AX364" s="115">
        <f t="shared" si="279"/>
        <v>0</v>
      </c>
      <c r="AY364" s="115">
        <f t="shared" si="279"/>
        <v>0</v>
      </c>
      <c r="AZ364" s="115">
        <f t="shared" si="279"/>
        <v>0</v>
      </c>
      <c r="BA364" s="115">
        <f t="shared" si="279"/>
        <v>0</v>
      </c>
      <c r="BB364" s="115">
        <f t="shared" si="279"/>
        <v>0</v>
      </c>
      <c r="BC364" s="115">
        <f t="shared" si="279"/>
        <v>0</v>
      </c>
      <c r="BD364" s="115">
        <f t="shared" si="279"/>
        <v>0</v>
      </c>
      <c r="BE364" s="115">
        <f t="shared" si="279"/>
        <v>0</v>
      </c>
      <c r="BF364" s="115">
        <f t="shared" si="279"/>
        <v>0</v>
      </c>
      <c r="BG364" s="115">
        <f t="shared" si="279"/>
        <v>0</v>
      </c>
      <c r="BH364" s="115">
        <f t="shared" si="279"/>
        <v>0</v>
      </c>
      <c r="BI364" s="115">
        <f t="shared" si="279"/>
        <v>0</v>
      </c>
      <c r="BJ364" s="115">
        <f t="shared" si="279"/>
        <v>0</v>
      </c>
      <c r="BK364" s="115">
        <f t="shared" si="279"/>
        <v>0</v>
      </c>
      <c r="BL364" s="115">
        <f t="shared" si="279"/>
        <v>0</v>
      </c>
      <c r="BM364" s="115">
        <f t="shared" si="279"/>
        <v>0</v>
      </c>
      <c r="BN364" s="115">
        <f t="shared" si="279"/>
        <v>0</v>
      </c>
      <c r="BO364" s="115">
        <f t="shared" si="279"/>
        <v>0</v>
      </c>
      <c r="BP364" s="115">
        <f t="shared" si="279"/>
        <v>0</v>
      </c>
      <c r="BQ364" s="115">
        <f t="shared" si="279"/>
        <v>0</v>
      </c>
      <c r="BR364" s="115">
        <f t="shared" si="279"/>
        <v>0</v>
      </c>
      <c r="BS364" s="115">
        <f t="shared" si="279"/>
        <v>0</v>
      </c>
      <c r="BT364" s="115">
        <f t="shared" si="279"/>
        <v>0</v>
      </c>
      <c r="BU364" s="115">
        <f t="shared" si="279"/>
        <v>0</v>
      </c>
      <c r="BV364" s="115">
        <f t="shared" si="279"/>
        <v>0</v>
      </c>
      <c r="BW364" s="115">
        <f t="shared" si="279"/>
        <v>0</v>
      </c>
      <c r="BX364" s="115">
        <f t="shared" si="279"/>
        <v>0</v>
      </c>
      <c r="BY364" s="115">
        <f t="shared" si="279"/>
        <v>0</v>
      </c>
      <c r="BZ364" s="115">
        <f t="shared" si="279"/>
        <v>0</v>
      </c>
      <c r="CA364" s="115">
        <f t="shared" si="279"/>
        <v>0</v>
      </c>
      <c r="CB364" s="115">
        <f t="shared" si="279"/>
        <v>0</v>
      </c>
      <c r="CC364" s="115">
        <f t="shared" si="279"/>
        <v>0</v>
      </c>
      <c r="CD364" s="115">
        <f t="shared" si="279"/>
        <v>0</v>
      </c>
      <c r="CE364" s="115">
        <f t="shared" si="279"/>
        <v>0</v>
      </c>
      <c r="CF364" s="115">
        <f t="shared" si="279"/>
        <v>0</v>
      </c>
      <c r="CG364" s="115">
        <f t="shared" si="279"/>
        <v>0</v>
      </c>
      <c r="CH364" s="64">
        <f t="shared" ref="CH364:CK364" si="280">SUM(CH365:CH390)/2</f>
        <v>0</v>
      </c>
      <c r="CI364" s="64">
        <f t="shared" si="280"/>
        <v>0</v>
      </c>
      <c r="CJ364" s="64">
        <f t="shared" si="280"/>
        <v>0</v>
      </c>
      <c r="CK364" s="64">
        <f t="shared" si="280"/>
        <v>0</v>
      </c>
      <c r="CL364" s="8"/>
    </row>
    <row r="365" spans="1:96" ht="15" x14ac:dyDescent="0.25">
      <c r="A365" s="55">
        <f t="shared" si="261"/>
        <v>365</v>
      </c>
      <c r="B365" s="71"/>
      <c r="C365" s="71"/>
      <c r="D365" s="71"/>
      <c r="E365" s="71"/>
      <c r="F365" s="94" t="s">
        <v>39</v>
      </c>
      <c r="G365" s="95" t="s">
        <v>176</v>
      </c>
      <c r="H365" s="71"/>
      <c r="I365" s="71"/>
      <c r="J365" s="63">
        <f t="shared" si="264"/>
        <v>0</v>
      </c>
      <c r="K365" s="92">
        <f>SUM(K366:K371)</f>
        <v>0</v>
      </c>
      <c r="L365" s="92">
        <f t="shared" ref="L365:CG365" si="281">SUM(L366:L371)</f>
        <v>0</v>
      </c>
      <c r="M365" s="92">
        <f t="shared" si="281"/>
        <v>0</v>
      </c>
      <c r="N365" s="92">
        <f t="shared" si="281"/>
        <v>0</v>
      </c>
      <c r="O365" s="92">
        <f t="shared" si="281"/>
        <v>0</v>
      </c>
      <c r="P365" s="92">
        <f t="shared" si="281"/>
        <v>0</v>
      </c>
      <c r="Q365" s="92">
        <f t="shared" si="281"/>
        <v>0</v>
      </c>
      <c r="R365" s="92">
        <f t="shared" si="281"/>
        <v>0</v>
      </c>
      <c r="S365" s="92">
        <f t="shared" si="281"/>
        <v>0</v>
      </c>
      <c r="T365" s="92">
        <f t="shared" si="281"/>
        <v>0</v>
      </c>
      <c r="U365" s="92">
        <f t="shared" si="281"/>
        <v>0</v>
      </c>
      <c r="V365" s="92">
        <f t="shared" si="281"/>
        <v>0</v>
      </c>
      <c r="W365" s="92">
        <f t="shared" si="281"/>
        <v>0</v>
      </c>
      <c r="X365" s="92">
        <f t="shared" si="281"/>
        <v>0</v>
      </c>
      <c r="Y365" s="92">
        <f t="shared" si="281"/>
        <v>0</v>
      </c>
      <c r="Z365" s="92">
        <f t="shared" si="281"/>
        <v>0</v>
      </c>
      <c r="AA365" s="92">
        <f t="shared" si="281"/>
        <v>0</v>
      </c>
      <c r="AB365" s="92">
        <f t="shared" si="281"/>
        <v>0</v>
      </c>
      <c r="AC365" s="92">
        <f t="shared" si="281"/>
        <v>0</v>
      </c>
      <c r="AD365" s="92">
        <f t="shared" si="281"/>
        <v>0</v>
      </c>
      <c r="AE365" s="92">
        <f t="shared" si="281"/>
        <v>0</v>
      </c>
      <c r="AF365" s="92">
        <f t="shared" si="281"/>
        <v>0</v>
      </c>
      <c r="AG365" s="92">
        <f t="shared" si="281"/>
        <v>0</v>
      </c>
      <c r="AH365" s="92">
        <f t="shared" si="281"/>
        <v>0</v>
      </c>
      <c r="AI365" s="92">
        <f t="shared" si="281"/>
        <v>0</v>
      </c>
      <c r="AJ365" s="92">
        <f t="shared" si="281"/>
        <v>0</v>
      </c>
      <c r="AK365" s="92">
        <f t="shared" si="281"/>
        <v>0</v>
      </c>
      <c r="AL365" s="92">
        <f t="shared" si="281"/>
        <v>0</v>
      </c>
      <c r="AM365" s="92">
        <f t="shared" si="281"/>
        <v>0</v>
      </c>
      <c r="AN365" s="92">
        <f t="shared" si="281"/>
        <v>0</v>
      </c>
      <c r="AO365" s="92">
        <f t="shared" si="281"/>
        <v>0</v>
      </c>
      <c r="AP365" s="92">
        <f t="shared" si="281"/>
        <v>0</v>
      </c>
      <c r="AQ365" s="92">
        <f t="shared" si="281"/>
        <v>0</v>
      </c>
      <c r="AR365" s="92">
        <f t="shared" si="281"/>
        <v>0</v>
      </c>
      <c r="AS365" s="92">
        <f t="shared" si="281"/>
        <v>0</v>
      </c>
      <c r="AT365" s="92">
        <f t="shared" si="281"/>
        <v>0</v>
      </c>
      <c r="AU365" s="92">
        <f t="shared" si="281"/>
        <v>0</v>
      </c>
      <c r="AV365" s="92">
        <f t="shared" si="281"/>
        <v>0</v>
      </c>
      <c r="AW365" s="92">
        <f t="shared" si="281"/>
        <v>0</v>
      </c>
      <c r="AX365" s="92">
        <f t="shared" si="281"/>
        <v>0</v>
      </c>
      <c r="AY365" s="92">
        <f t="shared" si="281"/>
        <v>0</v>
      </c>
      <c r="AZ365" s="92">
        <f t="shared" si="281"/>
        <v>0</v>
      </c>
      <c r="BA365" s="92">
        <f t="shared" si="281"/>
        <v>0</v>
      </c>
      <c r="BB365" s="92">
        <f t="shared" si="281"/>
        <v>0</v>
      </c>
      <c r="BC365" s="92">
        <f t="shared" si="281"/>
        <v>0</v>
      </c>
      <c r="BD365" s="92">
        <f t="shared" si="281"/>
        <v>0</v>
      </c>
      <c r="BE365" s="92">
        <f t="shared" si="281"/>
        <v>0</v>
      </c>
      <c r="BF365" s="92">
        <f t="shared" si="281"/>
        <v>0</v>
      </c>
      <c r="BG365" s="92">
        <f t="shared" si="281"/>
        <v>0</v>
      </c>
      <c r="BH365" s="92">
        <f t="shared" si="281"/>
        <v>0</v>
      </c>
      <c r="BI365" s="92">
        <f t="shared" si="281"/>
        <v>0</v>
      </c>
      <c r="BJ365" s="92">
        <f t="shared" si="281"/>
        <v>0</v>
      </c>
      <c r="BK365" s="92">
        <f t="shared" si="281"/>
        <v>0</v>
      </c>
      <c r="BL365" s="92">
        <f t="shared" si="281"/>
        <v>0</v>
      </c>
      <c r="BM365" s="92">
        <f t="shared" si="281"/>
        <v>0</v>
      </c>
      <c r="BN365" s="92">
        <f t="shared" si="281"/>
        <v>0</v>
      </c>
      <c r="BO365" s="92">
        <f t="shared" si="281"/>
        <v>0</v>
      </c>
      <c r="BP365" s="92">
        <f t="shared" si="281"/>
        <v>0</v>
      </c>
      <c r="BQ365" s="92">
        <f t="shared" si="281"/>
        <v>0</v>
      </c>
      <c r="BR365" s="92">
        <f t="shared" si="281"/>
        <v>0</v>
      </c>
      <c r="BS365" s="92">
        <f t="shared" si="281"/>
        <v>0</v>
      </c>
      <c r="BT365" s="92">
        <f t="shared" si="281"/>
        <v>0</v>
      </c>
      <c r="BU365" s="92">
        <f t="shared" si="281"/>
        <v>0</v>
      </c>
      <c r="BV365" s="92">
        <f t="shared" si="281"/>
        <v>0</v>
      </c>
      <c r="BW365" s="92">
        <f t="shared" si="281"/>
        <v>0</v>
      </c>
      <c r="BX365" s="92">
        <f t="shared" si="281"/>
        <v>0</v>
      </c>
      <c r="BY365" s="92">
        <f t="shared" si="281"/>
        <v>0</v>
      </c>
      <c r="BZ365" s="92">
        <f t="shared" si="281"/>
        <v>0</v>
      </c>
      <c r="CA365" s="92">
        <f t="shared" si="281"/>
        <v>0</v>
      </c>
      <c r="CB365" s="92">
        <f t="shared" si="281"/>
        <v>0</v>
      </c>
      <c r="CC365" s="92">
        <f t="shared" si="281"/>
        <v>0</v>
      </c>
      <c r="CD365" s="92">
        <f t="shared" si="281"/>
        <v>0</v>
      </c>
      <c r="CE365" s="92">
        <f t="shared" si="281"/>
        <v>0</v>
      </c>
      <c r="CF365" s="92">
        <f t="shared" si="281"/>
        <v>0</v>
      </c>
      <c r="CG365" s="93">
        <f t="shared" si="281"/>
        <v>0</v>
      </c>
      <c r="CH365" s="80">
        <f t="shared" ref="CH365:CK365" si="282">SUM(CH366:CH371)</f>
        <v>0</v>
      </c>
      <c r="CI365" s="80">
        <f t="shared" si="282"/>
        <v>0</v>
      </c>
      <c r="CJ365" s="80">
        <f t="shared" si="282"/>
        <v>0</v>
      </c>
      <c r="CK365" s="80">
        <f t="shared" si="282"/>
        <v>0</v>
      </c>
      <c r="CL365" s="8"/>
    </row>
    <row r="366" spans="1:96" ht="15" x14ac:dyDescent="0.25">
      <c r="A366" s="55">
        <f t="shared" si="261"/>
        <v>366</v>
      </c>
      <c r="B366" s="71"/>
      <c r="C366" s="71"/>
      <c r="D366" s="71"/>
      <c r="E366" s="71"/>
      <c r="F366" s="94"/>
      <c r="G366" s="73" t="s">
        <v>41</v>
      </c>
      <c r="H366" s="98" t="s">
        <v>177</v>
      </c>
      <c r="I366" s="71"/>
      <c r="J366" s="63">
        <f t="shared" si="264"/>
        <v>0</v>
      </c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100"/>
      <c r="CH366" s="77"/>
      <c r="CI366" s="77"/>
      <c r="CJ366" s="77"/>
      <c r="CK366" s="77"/>
      <c r="CL366" s="8"/>
    </row>
    <row r="367" spans="1:96" ht="15" x14ac:dyDescent="0.25">
      <c r="A367" s="55">
        <f t="shared" si="261"/>
        <v>367</v>
      </c>
      <c r="B367" s="71"/>
      <c r="C367" s="71"/>
      <c r="D367" s="71"/>
      <c r="E367" s="71"/>
      <c r="F367" s="94"/>
      <c r="G367" s="73" t="s">
        <v>54</v>
      </c>
      <c r="H367" s="98" t="s">
        <v>178</v>
      </c>
      <c r="I367" s="71"/>
      <c r="J367" s="63">
        <f t="shared" si="264"/>
        <v>0</v>
      </c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99"/>
      <c r="CA367" s="99"/>
      <c r="CB367" s="99"/>
      <c r="CC367" s="99"/>
      <c r="CD367" s="99"/>
      <c r="CE367" s="99"/>
      <c r="CF367" s="99"/>
      <c r="CG367" s="100"/>
      <c r="CH367" s="77"/>
      <c r="CI367" s="77"/>
      <c r="CJ367" s="77"/>
      <c r="CK367" s="77"/>
      <c r="CL367" s="8"/>
    </row>
    <row r="368" spans="1:96" ht="15" x14ac:dyDescent="0.25">
      <c r="A368" s="55">
        <f t="shared" si="261"/>
        <v>368</v>
      </c>
      <c r="B368" s="71"/>
      <c r="C368" s="71"/>
      <c r="D368" s="71"/>
      <c r="E368" s="71"/>
      <c r="F368" s="94"/>
      <c r="G368" s="73" t="s">
        <v>43</v>
      </c>
      <c r="H368" s="98" t="s">
        <v>179</v>
      </c>
      <c r="I368" s="71"/>
      <c r="J368" s="63">
        <f t="shared" si="264"/>
        <v>0</v>
      </c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99"/>
      <c r="CA368" s="99"/>
      <c r="CB368" s="99"/>
      <c r="CC368" s="99"/>
      <c r="CD368" s="99"/>
      <c r="CE368" s="99"/>
      <c r="CF368" s="99"/>
      <c r="CG368" s="100"/>
      <c r="CH368" s="77"/>
      <c r="CI368" s="77"/>
      <c r="CJ368" s="77"/>
      <c r="CK368" s="77"/>
      <c r="CL368" s="8"/>
    </row>
    <row r="369" spans="1:90" ht="15" x14ac:dyDescent="0.25">
      <c r="A369" s="55">
        <f t="shared" si="261"/>
        <v>369</v>
      </c>
      <c r="B369" s="71"/>
      <c r="C369" s="71"/>
      <c r="D369" s="71"/>
      <c r="E369" s="71"/>
      <c r="F369" s="94"/>
      <c r="G369" s="73" t="s">
        <v>45</v>
      </c>
      <c r="H369" s="98" t="s">
        <v>180</v>
      </c>
      <c r="I369" s="71"/>
      <c r="J369" s="63">
        <f t="shared" si="264"/>
        <v>0</v>
      </c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99"/>
      <c r="CA369" s="99"/>
      <c r="CB369" s="99"/>
      <c r="CC369" s="99"/>
      <c r="CD369" s="99"/>
      <c r="CE369" s="99"/>
      <c r="CF369" s="99"/>
      <c r="CG369" s="100"/>
      <c r="CH369" s="77"/>
      <c r="CI369" s="77"/>
      <c r="CJ369" s="77"/>
      <c r="CK369" s="77"/>
      <c r="CL369" s="8"/>
    </row>
    <row r="370" spans="1:90" ht="15" x14ac:dyDescent="0.25">
      <c r="A370" s="55">
        <f t="shared" si="261"/>
        <v>370</v>
      </c>
      <c r="B370" s="71"/>
      <c r="C370" s="71"/>
      <c r="D370" s="71"/>
      <c r="E370" s="71"/>
      <c r="F370" s="96"/>
      <c r="G370" s="73" t="s">
        <v>47</v>
      </c>
      <c r="H370" s="98" t="s">
        <v>181</v>
      </c>
      <c r="I370" s="73"/>
      <c r="J370" s="63">
        <f t="shared" si="264"/>
        <v>0</v>
      </c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6"/>
      <c r="CH370" s="77"/>
      <c r="CI370" s="77"/>
      <c r="CJ370" s="77"/>
      <c r="CK370" s="77"/>
      <c r="CL370" s="8"/>
    </row>
    <row r="371" spans="1:90" ht="15" x14ac:dyDescent="0.25">
      <c r="A371" s="55">
        <f t="shared" si="261"/>
        <v>371</v>
      </c>
      <c r="B371" s="71"/>
      <c r="C371" s="71"/>
      <c r="D371" s="71"/>
      <c r="E371" s="71"/>
      <c r="F371" s="96"/>
      <c r="G371" s="73" t="s">
        <v>49</v>
      </c>
      <c r="H371" s="98" t="s">
        <v>182</v>
      </c>
      <c r="I371" s="73"/>
      <c r="J371" s="63">
        <f t="shared" si="264"/>
        <v>0</v>
      </c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6"/>
      <c r="CH371" s="77"/>
      <c r="CI371" s="77"/>
      <c r="CJ371" s="77"/>
      <c r="CK371" s="77"/>
      <c r="CL371" s="8"/>
    </row>
    <row r="372" spans="1:90" ht="15" x14ac:dyDescent="0.25">
      <c r="A372" s="55">
        <f t="shared" si="261"/>
        <v>372</v>
      </c>
      <c r="B372" s="71"/>
      <c r="C372" s="71"/>
      <c r="D372" s="71"/>
      <c r="E372" s="71"/>
      <c r="F372" s="94" t="s">
        <v>51</v>
      </c>
      <c r="G372" s="95" t="s">
        <v>183</v>
      </c>
      <c r="H372" s="71"/>
      <c r="I372" s="71"/>
      <c r="J372" s="63">
        <f t="shared" si="264"/>
        <v>0</v>
      </c>
      <c r="K372" s="92">
        <f>SUM(K373:K378)</f>
        <v>0</v>
      </c>
      <c r="L372" s="92">
        <f t="shared" ref="L372:CG372" si="283">SUM(L373:L378)</f>
        <v>0</v>
      </c>
      <c r="M372" s="92">
        <f t="shared" si="283"/>
        <v>0</v>
      </c>
      <c r="N372" s="92">
        <f t="shared" si="283"/>
        <v>0</v>
      </c>
      <c r="O372" s="92">
        <f t="shared" si="283"/>
        <v>0</v>
      </c>
      <c r="P372" s="92">
        <f t="shared" si="283"/>
        <v>0</v>
      </c>
      <c r="Q372" s="92">
        <f t="shared" si="283"/>
        <v>0</v>
      </c>
      <c r="R372" s="92">
        <f t="shared" si="283"/>
        <v>0</v>
      </c>
      <c r="S372" s="92">
        <f t="shared" si="283"/>
        <v>0</v>
      </c>
      <c r="T372" s="92">
        <f t="shared" si="283"/>
        <v>0</v>
      </c>
      <c r="U372" s="92">
        <f t="shared" si="283"/>
        <v>0</v>
      </c>
      <c r="V372" s="92">
        <f t="shared" si="283"/>
        <v>0</v>
      </c>
      <c r="W372" s="92">
        <f t="shared" si="283"/>
        <v>0</v>
      </c>
      <c r="X372" s="92">
        <f t="shared" si="283"/>
        <v>0</v>
      </c>
      <c r="Y372" s="92">
        <f t="shared" si="283"/>
        <v>0</v>
      </c>
      <c r="Z372" s="92">
        <f t="shared" si="283"/>
        <v>0</v>
      </c>
      <c r="AA372" s="92">
        <f t="shared" si="283"/>
        <v>0</v>
      </c>
      <c r="AB372" s="92">
        <f t="shared" si="283"/>
        <v>0</v>
      </c>
      <c r="AC372" s="92">
        <f t="shared" si="283"/>
        <v>0</v>
      </c>
      <c r="AD372" s="92">
        <f t="shared" si="283"/>
        <v>0</v>
      </c>
      <c r="AE372" s="92">
        <f t="shared" si="283"/>
        <v>0</v>
      </c>
      <c r="AF372" s="92">
        <f t="shared" si="283"/>
        <v>0</v>
      </c>
      <c r="AG372" s="92">
        <f t="shared" si="283"/>
        <v>0</v>
      </c>
      <c r="AH372" s="92">
        <f t="shared" si="283"/>
        <v>0</v>
      </c>
      <c r="AI372" s="92">
        <f t="shared" si="283"/>
        <v>0</v>
      </c>
      <c r="AJ372" s="92">
        <f t="shared" si="283"/>
        <v>0</v>
      </c>
      <c r="AK372" s="92">
        <f t="shared" si="283"/>
        <v>0</v>
      </c>
      <c r="AL372" s="92">
        <f t="shared" si="283"/>
        <v>0</v>
      </c>
      <c r="AM372" s="92">
        <f t="shared" si="283"/>
        <v>0</v>
      </c>
      <c r="AN372" s="92">
        <f t="shared" si="283"/>
        <v>0</v>
      </c>
      <c r="AO372" s="92">
        <f t="shared" si="283"/>
        <v>0</v>
      </c>
      <c r="AP372" s="92">
        <f t="shared" si="283"/>
        <v>0</v>
      </c>
      <c r="AQ372" s="92">
        <f t="shared" si="283"/>
        <v>0</v>
      </c>
      <c r="AR372" s="92">
        <f t="shared" si="283"/>
        <v>0</v>
      </c>
      <c r="AS372" s="92">
        <f t="shared" si="283"/>
        <v>0</v>
      </c>
      <c r="AT372" s="92">
        <f t="shared" si="283"/>
        <v>0</v>
      </c>
      <c r="AU372" s="92">
        <f t="shared" si="283"/>
        <v>0</v>
      </c>
      <c r="AV372" s="92">
        <f t="shared" si="283"/>
        <v>0</v>
      </c>
      <c r="AW372" s="92">
        <f t="shared" si="283"/>
        <v>0</v>
      </c>
      <c r="AX372" s="92">
        <f t="shared" si="283"/>
        <v>0</v>
      </c>
      <c r="AY372" s="92">
        <f t="shared" si="283"/>
        <v>0</v>
      </c>
      <c r="AZ372" s="92">
        <f t="shared" si="283"/>
        <v>0</v>
      </c>
      <c r="BA372" s="92">
        <f t="shared" si="283"/>
        <v>0</v>
      </c>
      <c r="BB372" s="92">
        <f t="shared" si="283"/>
        <v>0</v>
      </c>
      <c r="BC372" s="92">
        <f t="shared" si="283"/>
        <v>0</v>
      </c>
      <c r="BD372" s="92">
        <f t="shared" si="283"/>
        <v>0</v>
      </c>
      <c r="BE372" s="92">
        <f t="shared" si="283"/>
        <v>0</v>
      </c>
      <c r="BF372" s="92">
        <f t="shared" si="283"/>
        <v>0</v>
      </c>
      <c r="BG372" s="92">
        <f t="shared" si="283"/>
        <v>0</v>
      </c>
      <c r="BH372" s="92">
        <f t="shared" si="283"/>
        <v>0</v>
      </c>
      <c r="BI372" s="92">
        <f t="shared" si="283"/>
        <v>0</v>
      </c>
      <c r="BJ372" s="92">
        <f t="shared" si="283"/>
        <v>0</v>
      </c>
      <c r="BK372" s="92">
        <f t="shared" si="283"/>
        <v>0</v>
      </c>
      <c r="BL372" s="92">
        <f t="shared" si="283"/>
        <v>0</v>
      </c>
      <c r="BM372" s="92">
        <f t="shared" si="283"/>
        <v>0</v>
      </c>
      <c r="BN372" s="92">
        <f t="shared" si="283"/>
        <v>0</v>
      </c>
      <c r="BO372" s="92">
        <f t="shared" si="283"/>
        <v>0</v>
      </c>
      <c r="BP372" s="92">
        <f t="shared" si="283"/>
        <v>0</v>
      </c>
      <c r="BQ372" s="92">
        <f t="shared" si="283"/>
        <v>0</v>
      </c>
      <c r="BR372" s="92">
        <f t="shared" si="283"/>
        <v>0</v>
      </c>
      <c r="BS372" s="92">
        <f t="shared" si="283"/>
        <v>0</v>
      </c>
      <c r="BT372" s="92">
        <f t="shared" si="283"/>
        <v>0</v>
      </c>
      <c r="BU372" s="92">
        <f t="shared" si="283"/>
        <v>0</v>
      </c>
      <c r="BV372" s="92">
        <f t="shared" si="283"/>
        <v>0</v>
      </c>
      <c r="BW372" s="92">
        <f t="shared" si="283"/>
        <v>0</v>
      </c>
      <c r="BX372" s="92">
        <f t="shared" si="283"/>
        <v>0</v>
      </c>
      <c r="BY372" s="92">
        <f t="shared" si="283"/>
        <v>0</v>
      </c>
      <c r="BZ372" s="92">
        <f t="shared" si="283"/>
        <v>0</v>
      </c>
      <c r="CA372" s="92">
        <f t="shared" si="283"/>
        <v>0</v>
      </c>
      <c r="CB372" s="92">
        <f t="shared" si="283"/>
        <v>0</v>
      </c>
      <c r="CC372" s="92">
        <f t="shared" si="283"/>
        <v>0</v>
      </c>
      <c r="CD372" s="92">
        <f t="shared" si="283"/>
        <v>0</v>
      </c>
      <c r="CE372" s="92">
        <f t="shared" si="283"/>
        <v>0</v>
      </c>
      <c r="CF372" s="92">
        <f t="shared" si="283"/>
        <v>0</v>
      </c>
      <c r="CG372" s="93">
        <f t="shared" si="283"/>
        <v>0</v>
      </c>
      <c r="CH372" s="80">
        <f t="shared" ref="CH372:CK372" si="284">SUM(CH373:CH378)</f>
        <v>0</v>
      </c>
      <c r="CI372" s="80">
        <f t="shared" si="284"/>
        <v>0</v>
      </c>
      <c r="CJ372" s="80">
        <f t="shared" si="284"/>
        <v>0</v>
      </c>
      <c r="CK372" s="80">
        <f t="shared" si="284"/>
        <v>0</v>
      </c>
      <c r="CL372" s="8"/>
    </row>
    <row r="373" spans="1:90" ht="15" x14ac:dyDescent="0.25">
      <c r="A373" s="55">
        <f t="shared" si="261"/>
        <v>373</v>
      </c>
      <c r="B373" s="71"/>
      <c r="C373" s="71"/>
      <c r="D373" s="71"/>
      <c r="E373" s="71"/>
      <c r="F373" s="94"/>
      <c r="G373" s="73" t="s">
        <v>41</v>
      </c>
      <c r="H373" s="98" t="s">
        <v>177</v>
      </c>
      <c r="I373" s="71"/>
      <c r="J373" s="63">
        <f t="shared" si="264"/>
        <v>0</v>
      </c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  <c r="CG373" s="100"/>
      <c r="CH373" s="77"/>
      <c r="CI373" s="77"/>
      <c r="CJ373" s="77"/>
      <c r="CK373" s="77"/>
      <c r="CL373" s="8"/>
    </row>
    <row r="374" spans="1:90" ht="15" x14ac:dyDescent="0.25">
      <c r="A374" s="55">
        <f t="shared" si="261"/>
        <v>374</v>
      </c>
      <c r="B374" s="71"/>
      <c r="C374" s="71"/>
      <c r="D374" s="71"/>
      <c r="E374" s="71"/>
      <c r="F374" s="94"/>
      <c r="G374" s="73" t="s">
        <v>54</v>
      </c>
      <c r="H374" s="98" t="s">
        <v>178</v>
      </c>
      <c r="I374" s="71"/>
      <c r="J374" s="63">
        <f t="shared" si="264"/>
        <v>0</v>
      </c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  <c r="CG374" s="100"/>
      <c r="CH374" s="77"/>
      <c r="CI374" s="77"/>
      <c r="CJ374" s="77"/>
      <c r="CK374" s="77"/>
      <c r="CL374" s="8"/>
    </row>
    <row r="375" spans="1:90" ht="15" x14ac:dyDescent="0.25">
      <c r="A375" s="55">
        <f t="shared" si="261"/>
        <v>375</v>
      </c>
      <c r="B375" s="71"/>
      <c r="C375" s="71"/>
      <c r="D375" s="71"/>
      <c r="E375" s="71"/>
      <c r="F375" s="94"/>
      <c r="G375" s="73" t="s">
        <v>43</v>
      </c>
      <c r="H375" s="98" t="s">
        <v>179</v>
      </c>
      <c r="I375" s="71"/>
      <c r="J375" s="63">
        <f t="shared" si="264"/>
        <v>0</v>
      </c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  <c r="CG375" s="100"/>
      <c r="CH375" s="77"/>
      <c r="CI375" s="77"/>
      <c r="CJ375" s="77"/>
      <c r="CK375" s="77"/>
      <c r="CL375" s="8"/>
    </row>
    <row r="376" spans="1:90" ht="15" x14ac:dyDescent="0.25">
      <c r="A376" s="55">
        <f t="shared" si="261"/>
        <v>376</v>
      </c>
      <c r="B376" s="71"/>
      <c r="C376" s="71"/>
      <c r="D376" s="71"/>
      <c r="E376" s="71"/>
      <c r="F376" s="94"/>
      <c r="G376" s="73" t="s">
        <v>45</v>
      </c>
      <c r="H376" s="98" t="s">
        <v>180</v>
      </c>
      <c r="I376" s="71"/>
      <c r="J376" s="63">
        <f t="shared" si="264"/>
        <v>0</v>
      </c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  <c r="CG376" s="100"/>
      <c r="CH376" s="77"/>
      <c r="CI376" s="77"/>
      <c r="CJ376" s="77"/>
      <c r="CK376" s="77"/>
      <c r="CL376" s="8"/>
    </row>
    <row r="377" spans="1:90" ht="15" x14ac:dyDescent="0.25">
      <c r="A377" s="55">
        <f t="shared" si="261"/>
        <v>377</v>
      </c>
      <c r="B377" s="71"/>
      <c r="C377" s="71"/>
      <c r="D377" s="71"/>
      <c r="E377" s="71"/>
      <c r="F377" s="94"/>
      <c r="G377" s="73" t="s">
        <v>47</v>
      </c>
      <c r="H377" s="98" t="s">
        <v>181</v>
      </c>
      <c r="I377" s="73"/>
      <c r="J377" s="63">
        <f t="shared" si="264"/>
        <v>0</v>
      </c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6"/>
      <c r="CH377" s="77"/>
      <c r="CI377" s="77"/>
      <c r="CJ377" s="77"/>
      <c r="CK377" s="77"/>
      <c r="CL377" s="8"/>
    </row>
    <row r="378" spans="1:90" ht="15" x14ac:dyDescent="0.25">
      <c r="A378" s="55">
        <f t="shared" si="261"/>
        <v>378</v>
      </c>
      <c r="B378" s="71"/>
      <c r="C378" s="71"/>
      <c r="D378" s="71"/>
      <c r="E378" s="71"/>
      <c r="F378" s="96"/>
      <c r="G378" s="73" t="s">
        <v>49</v>
      </c>
      <c r="H378" s="98" t="s">
        <v>182</v>
      </c>
      <c r="I378" s="73"/>
      <c r="J378" s="63">
        <f t="shared" si="264"/>
        <v>0</v>
      </c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6"/>
      <c r="CH378" s="77"/>
      <c r="CI378" s="77"/>
      <c r="CJ378" s="77"/>
      <c r="CK378" s="77"/>
      <c r="CL378" s="8"/>
    </row>
    <row r="379" spans="1:90" ht="15" x14ac:dyDescent="0.25">
      <c r="A379" s="55">
        <f t="shared" si="261"/>
        <v>379</v>
      </c>
      <c r="B379" s="71"/>
      <c r="C379" s="71"/>
      <c r="D379" s="71"/>
      <c r="E379" s="71"/>
      <c r="F379" s="94" t="s">
        <v>73</v>
      </c>
      <c r="G379" s="95" t="s">
        <v>184</v>
      </c>
      <c r="H379" s="71"/>
      <c r="I379" s="71"/>
      <c r="J379" s="63">
        <f t="shared" si="264"/>
        <v>0</v>
      </c>
      <c r="K379" s="92">
        <f>SUM(K380:K385)</f>
        <v>0</v>
      </c>
      <c r="L379" s="92">
        <f t="shared" ref="L379:CG379" si="285">SUM(L380:L385)</f>
        <v>0</v>
      </c>
      <c r="M379" s="92">
        <f t="shared" si="285"/>
        <v>0</v>
      </c>
      <c r="N379" s="92">
        <f t="shared" si="285"/>
        <v>0</v>
      </c>
      <c r="O379" s="92">
        <f t="shared" si="285"/>
        <v>0</v>
      </c>
      <c r="P379" s="92">
        <f t="shared" si="285"/>
        <v>0</v>
      </c>
      <c r="Q379" s="92">
        <f t="shared" si="285"/>
        <v>0</v>
      </c>
      <c r="R379" s="92">
        <f t="shared" si="285"/>
        <v>0</v>
      </c>
      <c r="S379" s="92">
        <f t="shared" si="285"/>
        <v>0</v>
      </c>
      <c r="T379" s="92">
        <f t="shared" si="285"/>
        <v>0</v>
      </c>
      <c r="U379" s="92">
        <f t="shared" si="285"/>
        <v>0</v>
      </c>
      <c r="V379" s="92">
        <f t="shared" si="285"/>
        <v>0</v>
      </c>
      <c r="W379" s="92">
        <f t="shared" si="285"/>
        <v>0</v>
      </c>
      <c r="X379" s="92">
        <f t="shared" si="285"/>
        <v>0</v>
      </c>
      <c r="Y379" s="92">
        <f t="shared" si="285"/>
        <v>0</v>
      </c>
      <c r="Z379" s="92">
        <f t="shared" si="285"/>
        <v>0</v>
      </c>
      <c r="AA379" s="92">
        <f t="shared" si="285"/>
        <v>0</v>
      </c>
      <c r="AB379" s="92">
        <f t="shared" si="285"/>
        <v>0</v>
      </c>
      <c r="AC379" s="92">
        <f t="shared" si="285"/>
        <v>0</v>
      </c>
      <c r="AD379" s="92">
        <f t="shared" si="285"/>
        <v>0</v>
      </c>
      <c r="AE379" s="92">
        <f t="shared" si="285"/>
        <v>0</v>
      </c>
      <c r="AF379" s="92">
        <f t="shared" si="285"/>
        <v>0</v>
      </c>
      <c r="AG379" s="92">
        <f t="shared" si="285"/>
        <v>0</v>
      </c>
      <c r="AH379" s="92">
        <f t="shared" si="285"/>
        <v>0</v>
      </c>
      <c r="AI379" s="92">
        <f t="shared" si="285"/>
        <v>0</v>
      </c>
      <c r="AJ379" s="92">
        <f t="shared" si="285"/>
        <v>0</v>
      </c>
      <c r="AK379" s="92">
        <f t="shared" si="285"/>
        <v>0</v>
      </c>
      <c r="AL379" s="92">
        <f t="shared" si="285"/>
        <v>0</v>
      </c>
      <c r="AM379" s="92">
        <f t="shared" si="285"/>
        <v>0</v>
      </c>
      <c r="AN379" s="92">
        <f t="shared" si="285"/>
        <v>0</v>
      </c>
      <c r="AO379" s="92">
        <f t="shared" si="285"/>
        <v>0</v>
      </c>
      <c r="AP379" s="92">
        <f t="shared" si="285"/>
        <v>0</v>
      </c>
      <c r="AQ379" s="92">
        <f t="shared" si="285"/>
        <v>0</v>
      </c>
      <c r="AR379" s="92">
        <f t="shared" si="285"/>
        <v>0</v>
      </c>
      <c r="AS379" s="92">
        <f t="shared" si="285"/>
        <v>0</v>
      </c>
      <c r="AT379" s="92">
        <f t="shared" si="285"/>
        <v>0</v>
      </c>
      <c r="AU379" s="92">
        <f t="shared" si="285"/>
        <v>0</v>
      </c>
      <c r="AV379" s="92">
        <f t="shared" si="285"/>
        <v>0</v>
      </c>
      <c r="AW379" s="92">
        <f t="shared" si="285"/>
        <v>0</v>
      </c>
      <c r="AX379" s="92">
        <f t="shared" si="285"/>
        <v>0</v>
      </c>
      <c r="AY379" s="92">
        <f t="shared" si="285"/>
        <v>0</v>
      </c>
      <c r="AZ379" s="92">
        <f t="shared" si="285"/>
        <v>0</v>
      </c>
      <c r="BA379" s="92">
        <f t="shared" si="285"/>
        <v>0</v>
      </c>
      <c r="BB379" s="92">
        <f t="shared" si="285"/>
        <v>0</v>
      </c>
      <c r="BC379" s="92">
        <f t="shared" si="285"/>
        <v>0</v>
      </c>
      <c r="BD379" s="92">
        <f t="shared" si="285"/>
        <v>0</v>
      </c>
      <c r="BE379" s="92">
        <f t="shared" si="285"/>
        <v>0</v>
      </c>
      <c r="BF379" s="92">
        <f t="shared" si="285"/>
        <v>0</v>
      </c>
      <c r="BG379" s="92">
        <f t="shared" si="285"/>
        <v>0</v>
      </c>
      <c r="BH379" s="92">
        <f t="shared" si="285"/>
        <v>0</v>
      </c>
      <c r="BI379" s="92">
        <f t="shared" si="285"/>
        <v>0</v>
      </c>
      <c r="BJ379" s="92">
        <f t="shared" si="285"/>
        <v>0</v>
      </c>
      <c r="BK379" s="92">
        <f t="shared" si="285"/>
        <v>0</v>
      </c>
      <c r="BL379" s="92">
        <f t="shared" si="285"/>
        <v>0</v>
      </c>
      <c r="BM379" s="92">
        <f t="shared" si="285"/>
        <v>0</v>
      </c>
      <c r="BN379" s="92">
        <f t="shared" si="285"/>
        <v>0</v>
      </c>
      <c r="BO379" s="92">
        <f t="shared" si="285"/>
        <v>0</v>
      </c>
      <c r="BP379" s="92">
        <f t="shared" si="285"/>
        <v>0</v>
      </c>
      <c r="BQ379" s="92">
        <f t="shared" si="285"/>
        <v>0</v>
      </c>
      <c r="BR379" s="92">
        <f t="shared" si="285"/>
        <v>0</v>
      </c>
      <c r="BS379" s="92">
        <f t="shared" si="285"/>
        <v>0</v>
      </c>
      <c r="BT379" s="92">
        <f t="shared" si="285"/>
        <v>0</v>
      </c>
      <c r="BU379" s="92">
        <f t="shared" si="285"/>
        <v>0</v>
      </c>
      <c r="BV379" s="92">
        <f t="shared" si="285"/>
        <v>0</v>
      </c>
      <c r="BW379" s="92">
        <f t="shared" si="285"/>
        <v>0</v>
      </c>
      <c r="BX379" s="92">
        <f t="shared" si="285"/>
        <v>0</v>
      </c>
      <c r="BY379" s="92">
        <f t="shared" si="285"/>
        <v>0</v>
      </c>
      <c r="BZ379" s="92">
        <f t="shared" si="285"/>
        <v>0</v>
      </c>
      <c r="CA379" s="92">
        <f t="shared" si="285"/>
        <v>0</v>
      </c>
      <c r="CB379" s="92">
        <f t="shared" si="285"/>
        <v>0</v>
      </c>
      <c r="CC379" s="92">
        <f t="shared" si="285"/>
        <v>0</v>
      </c>
      <c r="CD379" s="92">
        <f t="shared" si="285"/>
        <v>0</v>
      </c>
      <c r="CE379" s="92">
        <f t="shared" si="285"/>
        <v>0</v>
      </c>
      <c r="CF379" s="92">
        <f t="shared" si="285"/>
        <v>0</v>
      </c>
      <c r="CG379" s="93">
        <f t="shared" si="285"/>
        <v>0</v>
      </c>
      <c r="CH379" s="80">
        <f t="shared" ref="CH379:CK379" si="286">SUM(CH380:CH385)</f>
        <v>0</v>
      </c>
      <c r="CI379" s="80">
        <f t="shared" si="286"/>
        <v>0</v>
      </c>
      <c r="CJ379" s="80">
        <f t="shared" si="286"/>
        <v>0</v>
      </c>
      <c r="CK379" s="80">
        <f t="shared" si="286"/>
        <v>0</v>
      </c>
      <c r="CL379" s="8"/>
    </row>
    <row r="380" spans="1:90" ht="15" x14ac:dyDescent="0.25">
      <c r="A380" s="55">
        <f t="shared" si="261"/>
        <v>380</v>
      </c>
      <c r="B380" s="71"/>
      <c r="C380" s="71"/>
      <c r="D380" s="71"/>
      <c r="E380" s="71"/>
      <c r="F380" s="94"/>
      <c r="G380" s="73" t="s">
        <v>41</v>
      </c>
      <c r="H380" s="98" t="s">
        <v>177</v>
      </c>
      <c r="I380" s="71"/>
      <c r="J380" s="63">
        <f t="shared" si="264"/>
        <v>0</v>
      </c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  <c r="CG380" s="100"/>
      <c r="CH380" s="77"/>
      <c r="CI380" s="77"/>
      <c r="CJ380" s="77"/>
      <c r="CK380" s="77"/>
      <c r="CL380" s="8"/>
    </row>
    <row r="381" spans="1:90" ht="15" x14ac:dyDescent="0.25">
      <c r="A381" s="55">
        <f t="shared" si="261"/>
        <v>381</v>
      </c>
      <c r="B381" s="71"/>
      <c r="C381" s="71"/>
      <c r="D381" s="71"/>
      <c r="E381" s="71"/>
      <c r="F381" s="94"/>
      <c r="G381" s="73" t="s">
        <v>54</v>
      </c>
      <c r="H381" s="98" t="s">
        <v>178</v>
      </c>
      <c r="I381" s="71"/>
      <c r="J381" s="63">
        <f t="shared" si="264"/>
        <v>0</v>
      </c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  <c r="CG381" s="100"/>
      <c r="CH381" s="77"/>
      <c r="CI381" s="77"/>
      <c r="CJ381" s="77"/>
      <c r="CK381" s="77"/>
      <c r="CL381" s="8"/>
    </row>
    <row r="382" spans="1:90" ht="15" x14ac:dyDescent="0.25">
      <c r="A382" s="55">
        <f t="shared" si="261"/>
        <v>382</v>
      </c>
      <c r="B382" s="71"/>
      <c r="C382" s="71"/>
      <c r="D382" s="71"/>
      <c r="E382" s="71"/>
      <c r="F382" s="94"/>
      <c r="G382" s="73" t="s">
        <v>43</v>
      </c>
      <c r="H382" s="98" t="s">
        <v>179</v>
      </c>
      <c r="I382" s="71"/>
      <c r="J382" s="63">
        <f t="shared" si="264"/>
        <v>0</v>
      </c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100"/>
      <c r="CH382" s="77"/>
      <c r="CI382" s="77"/>
      <c r="CJ382" s="77"/>
      <c r="CK382" s="77"/>
      <c r="CL382" s="8"/>
    </row>
    <row r="383" spans="1:90" ht="15" x14ac:dyDescent="0.25">
      <c r="A383" s="55">
        <f t="shared" si="261"/>
        <v>383</v>
      </c>
      <c r="B383" s="71"/>
      <c r="C383" s="71"/>
      <c r="D383" s="71"/>
      <c r="E383" s="71"/>
      <c r="F383" s="94"/>
      <c r="G383" s="73" t="s">
        <v>45</v>
      </c>
      <c r="H383" s="98" t="s">
        <v>180</v>
      </c>
      <c r="I383" s="71"/>
      <c r="J383" s="63">
        <f t="shared" si="264"/>
        <v>0</v>
      </c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100"/>
      <c r="CH383" s="77"/>
      <c r="CI383" s="77"/>
      <c r="CJ383" s="77"/>
      <c r="CK383" s="77"/>
      <c r="CL383" s="8"/>
    </row>
    <row r="384" spans="1:90" ht="15" x14ac:dyDescent="0.25">
      <c r="A384" s="55">
        <f t="shared" si="261"/>
        <v>384</v>
      </c>
      <c r="B384" s="71"/>
      <c r="C384" s="71"/>
      <c r="D384" s="71"/>
      <c r="E384" s="71"/>
      <c r="F384" s="96"/>
      <c r="G384" s="73" t="s">
        <v>47</v>
      </c>
      <c r="H384" s="98" t="s">
        <v>181</v>
      </c>
      <c r="I384" s="73"/>
      <c r="J384" s="63">
        <f t="shared" si="264"/>
        <v>0</v>
      </c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6"/>
      <c r="CH384" s="77"/>
      <c r="CI384" s="77"/>
      <c r="CJ384" s="77"/>
      <c r="CK384" s="77"/>
      <c r="CL384" s="8"/>
    </row>
    <row r="385" spans="1:96" ht="15" x14ac:dyDescent="0.25">
      <c r="A385" s="55">
        <f t="shared" si="261"/>
        <v>385</v>
      </c>
      <c r="B385" s="71"/>
      <c r="C385" s="71"/>
      <c r="D385" s="71"/>
      <c r="E385" s="71"/>
      <c r="F385" s="96"/>
      <c r="G385" s="73" t="s">
        <v>49</v>
      </c>
      <c r="H385" s="98" t="s">
        <v>182</v>
      </c>
      <c r="I385" s="73"/>
      <c r="J385" s="63">
        <f t="shared" si="264"/>
        <v>0</v>
      </c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6"/>
      <c r="CH385" s="77"/>
      <c r="CI385" s="77"/>
      <c r="CJ385" s="77"/>
      <c r="CK385" s="77"/>
      <c r="CL385" s="8"/>
    </row>
    <row r="386" spans="1:96" ht="15" x14ac:dyDescent="0.25">
      <c r="A386" s="55">
        <f t="shared" si="261"/>
        <v>386</v>
      </c>
      <c r="B386" s="71"/>
      <c r="C386" s="71"/>
      <c r="D386" s="71"/>
      <c r="E386" s="71"/>
      <c r="F386" s="94" t="s">
        <v>75</v>
      </c>
      <c r="G386" s="95" t="s">
        <v>185</v>
      </c>
      <c r="H386" s="71"/>
      <c r="I386" s="71"/>
      <c r="J386" s="63">
        <f t="shared" si="264"/>
        <v>0</v>
      </c>
      <c r="K386" s="92">
        <f>SUM(K387:K390)</f>
        <v>0</v>
      </c>
      <c r="L386" s="92">
        <f t="shared" ref="L386:CG386" si="287">SUM(L387:L390)</f>
        <v>0</v>
      </c>
      <c r="M386" s="92">
        <f t="shared" si="287"/>
        <v>0</v>
      </c>
      <c r="N386" s="92">
        <f t="shared" si="287"/>
        <v>0</v>
      </c>
      <c r="O386" s="92">
        <f t="shared" si="287"/>
        <v>0</v>
      </c>
      <c r="P386" s="92">
        <f t="shared" si="287"/>
        <v>0</v>
      </c>
      <c r="Q386" s="92">
        <f t="shared" si="287"/>
        <v>0</v>
      </c>
      <c r="R386" s="92">
        <f t="shared" si="287"/>
        <v>0</v>
      </c>
      <c r="S386" s="92">
        <f t="shared" si="287"/>
        <v>0</v>
      </c>
      <c r="T386" s="92">
        <f t="shared" si="287"/>
        <v>0</v>
      </c>
      <c r="U386" s="92">
        <f t="shared" si="287"/>
        <v>0</v>
      </c>
      <c r="V386" s="92">
        <f t="shared" si="287"/>
        <v>0</v>
      </c>
      <c r="W386" s="92">
        <f t="shared" si="287"/>
        <v>0</v>
      </c>
      <c r="X386" s="92">
        <f t="shared" si="287"/>
        <v>0</v>
      </c>
      <c r="Y386" s="92">
        <f t="shared" si="287"/>
        <v>0</v>
      </c>
      <c r="Z386" s="92">
        <f t="shared" si="287"/>
        <v>0</v>
      </c>
      <c r="AA386" s="92">
        <f t="shared" si="287"/>
        <v>0</v>
      </c>
      <c r="AB386" s="92">
        <f t="shared" si="287"/>
        <v>0</v>
      </c>
      <c r="AC386" s="92">
        <f t="shared" si="287"/>
        <v>0</v>
      </c>
      <c r="AD386" s="92">
        <f t="shared" si="287"/>
        <v>0</v>
      </c>
      <c r="AE386" s="92">
        <f t="shared" si="287"/>
        <v>0</v>
      </c>
      <c r="AF386" s="92">
        <f t="shared" si="287"/>
        <v>0</v>
      </c>
      <c r="AG386" s="92">
        <f t="shared" si="287"/>
        <v>0</v>
      </c>
      <c r="AH386" s="92">
        <f t="shared" si="287"/>
        <v>0</v>
      </c>
      <c r="AI386" s="92">
        <f t="shared" si="287"/>
        <v>0</v>
      </c>
      <c r="AJ386" s="92">
        <f t="shared" si="287"/>
        <v>0</v>
      </c>
      <c r="AK386" s="92">
        <f t="shared" si="287"/>
        <v>0</v>
      </c>
      <c r="AL386" s="92">
        <f t="shared" si="287"/>
        <v>0</v>
      </c>
      <c r="AM386" s="92">
        <f t="shared" si="287"/>
        <v>0</v>
      </c>
      <c r="AN386" s="92">
        <f t="shared" si="287"/>
        <v>0</v>
      </c>
      <c r="AO386" s="92">
        <f t="shared" si="287"/>
        <v>0</v>
      </c>
      <c r="AP386" s="92">
        <f t="shared" si="287"/>
        <v>0</v>
      </c>
      <c r="AQ386" s="92">
        <f t="shared" si="287"/>
        <v>0</v>
      </c>
      <c r="AR386" s="92">
        <f t="shared" si="287"/>
        <v>0</v>
      </c>
      <c r="AS386" s="92">
        <f t="shared" si="287"/>
        <v>0</v>
      </c>
      <c r="AT386" s="92">
        <f t="shared" si="287"/>
        <v>0</v>
      </c>
      <c r="AU386" s="92">
        <f t="shared" si="287"/>
        <v>0</v>
      </c>
      <c r="AV386" s="92">
        <f t="shared" si="287"/>
        <v>0</v>
      </c>
      <c r="AW386" s="92">
        <f t="shared" si="287"/>
        <v>0</v>
      </c>
      <c r="AX386" s="92">
        <f t="shared" si="287"/>
        <v>0</v>
      </c>
      <c r="AY386" s="92">
        <f t="shared" si="287"/>
        <v>0</v>
      </c>
      <c r="AZ386" s="92">
        <f t="shared" si="287"/>
        <v>0</v>
      </c>
      <c r="BA386" s="92">
        <f t="shared" si="287"/>
        <v>0</v>
      </c>
      <c r="BB386" s="92">
        <f t="shared" si="287"/>
        <v>0</v>
      </c>
      <c r="BC386" s="92">
        <f t="shared" si="287"/>
        <v>0</v>
      </c>
      <c r="BD386" s="92">
        <f t="shared" si="287"/>
        <v>0</v>
      </c>
      <c r="BE386" s="92">
        <f t="shared" si="287"/>
        <v>0</v>
      </c>
      <c r="BF386" s="92">
        <f t="shared" si="287"/>
        <v>0</v>
      </c>
      <c r="BG386" s="92">
        <f t="shared" si="287"/>
        <v>0</v>
      </c>
      <c r="BH386" s="92">
        <f t="shared" si="287"/>
        <v>0</v>
      </c>
      <c r="BI386" s="92">
        <f t="shared" si="287"/>
        <v>0</v>
      </c>
      <c r="BJ386" s="92">
        <f t="shared" si="287"/>
        <v>0</v>
      </c>
      <c r="BK386" s="92">
        <f t="shared" si="287"/>
        <v>0</v>
      </c>
      <c r="BL386" s="92">
        <f t="shared" si="287"/>
        <v>0</v>
      </c>
      <c r="BM386" s="92">
        <f t="shared" si="287"/>
        <v>0</v>
      </c>
      <c r="BN386" s="92">
        <f t="shared" si="287"/>
        <v>0</v>
      </c>
      <c r="BO386" s="92">
        <f t="shared" si="287"/>
        <v>0</v>
      </c>
      <c r="BP386" s="92">
        <f t="shared" si="287"/>
        <v>0</v>
      </c>
      <c r="BQ386" s="92">
        <f t="shared" si="287"/>
        <v>0</v>
      </c>
      <c r="BR386" s="92">
        <f t="shared" si="287"/>
        <v>0</v>
      </c>
      <c r="BS386" s="92">
        <f t="shared" si="287"/>
        <v>0</v>
      </c>
      <c r="BT386" s="92">
        <f t="shared" si="287"/>
        <v>0</v>
      </c>
      <c r="BU386" s="92">
        <f t="shared" si="287"/>
        <v>0</v>
      </c>
      <c r="BV386" s="92">
        <f t="shared" si="287"/>
        <v>0</v>
      </c>
      <c r="BW386" s="92">
        <f t="shared" si="287"/>
        <v>0</v>
      </c>
      <c r="BX386" s="92">
        <f t="shared" si="287"/>
        <v>0</v>
      </c>
      <c r="BY386" s="92">
        <f t="shared" si="287"/>
        <v>0</v>
      </c>
      <c r="BZ386" s="92">
        <f t="shared" si="287"/>
        <v>0</v>
      </c>
      <c r="CA386" s="92">
        <f t="shared" si="287"/>
        <v>0</v>
      </c>
      <c r="CB386" s="92">
        <f t="shared" si="287"/>
        <v>0</v>
      </c>
      <c r="CC386" s="92">
        <f t="shared" si="287"/>
        <v>0</v>
      </c>
      <c r="CD386" s="92">
        <f t="shared" si="287"/>
        <v>0</v>
      </c>
      <c r="CE386" s="92">
        <f t="shared" si="287"/>
        <v>0</v>
      </c>
      <c r="CF386" s="92">
        <f t="shared" si="287"/>
        <v>0</v>
      </c>
      <c r="CG386" s="93">
        <f t="shared" si="287"/>
        <v>0</v>
      </c>
      <c r="CH386" s="80">
        <f t="shared" ref="CH386:CK386" si="288">SUM(CH387:CH390)</f>
        <v>0</v>
      </c>
      <c r="CI386" s="80">
        <f t="shared" si="288"/>
        <v>0</v>
      </c>
      <c r="CJ386" s="80">
        <f t="shared" si="288"/>
        <v>0</v>
      </c>
      <c r="CK386" s="80">
        <f t="shared" si="288"/>
        <v>0</v>
      </c>
      <c r="CL386" s="8"/>
    </row>
    <row r="387" spans="1:96" ht="15" x14ac:dyDescent="0.25">
      <c r="A387" s="55">
        <f t="shared" si="261"/>
        <v>387</v>
      </c>
      <c r="B387" s="71"/>
      <c r="C387" s="71"/>
      <c r="D387" s="71"/>
      <c r="E387" s="71"/>
      <c r="F387" s="94"/>
      <c r="G387" s="73" t="s">
        <v>41</v>
      </c>
      <c r="H387" s="98" t="str">
        <f>'[1]טופס 106 חודשי'!$H$305</f>
        <v>שכבת חוב (Tranch) בדירוג AA- ומעלה</v>
      </c>
      <c r="I387" s="71"/>
      <c r="J387" s="63">
        <f t="shared" si="264"/>
        <v>0</v>
      </c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100"/>
      <c r="CH387" s="77"/>
      <c r="CI387" s="77"/>
      <c r="CJ387" s="77"/>
      <c r="CK387" s="77"/>
      <c r="CL387" s="8"/>
    </row>
    <row r="388" spans="1:96" ht="15" x14ac:dyDescent="0.25">
      <c r="A388" s="55">
        <f t="shared" si="261"/>
        <v>388</v>
      </c>
      <c r="B388" s="71"/>
      <c r="C388" s="71"/>
      <c r="D388" s="71"/>
      <c r="E388" s="71"/>
      <c r="F388" s="94"/>
      <c r="G388" s="73" t="s">
        <v>54</v>
      </c>
      <c r="H388" s="98" t="str">
        <f>'[1]טופס 106 חודשי'!$H$306</f>
        <v xml:space="preserve">שכבת חוב (Tranch) בדירוג BBB- ועד A+ </v>
      </c>
      <c r="I388" s="71"/>
      <c r="J388" s="63">
        <f t="shared" si="264"/>
        <v>0</v>
      </c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99"/>
      <c r="CA388" s="99"/>
      <c r="CB388" s="99"/>
      <c r="CC388" s="99"/>
      <c r="CD388" s="99"/>
      <c r="CE388" s="99"/>
      <c r="CF388" s="99"/>
      <c r="CG388" s="100"/>
      <c r="CH388" s="77"/>
      <c r="CI388" s="77"/>
      <c r="CJ388" s="77"/>
      <c r="CK388" s="77"/>
      <c r="CL388" s="8"/>
    </row>
    <row r="389" spans="1:96" ht="15" x14ac:dyDescent="0.25">
      <c r="A389" s="55">
        <f t="shared" si="261"/>
        <v>389</v>
      </c>
      <c r="B389" s="71"/>
      <c r="C389" s="71"/>
      <c r="D389" s="71"/>
      <c r="E389" s="71"/>
      <c r="F389" s="94"/>
      <c r="G389" s="73" t="s">
        <v>43</v>
      </c>
      <c r="H389" s="98" t="str">
        <f>'[1]טופס 106 חודשי'!$H$307</f>
        <v>שכבת חוב (Tranch) בדירוג BB ומטה</v>
      </c>
      <c r="I389" s="71"/>
      <c r="J389" s="63">
        <f t="shared" si="264"/>
        <v>0</v>
      </c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99"/>
      <c r="CA389" s="99"/>
      <c r="CB389" s="99"/>
      <c r="CC389" s="99"/>
      <c r="CD389" s="99"/>
      <c r="CE389" s="99"/>
      <c r="CF389" s="99"/>
      <c r="CG389" s="100"/>
      <c r="CH389" s="77"/>
      <c r="CI389" s="77"/>
      <c r="CJ389" s="77"/>
      <c r="CK389" s="77"/>
      <c r="CL389" s="8"/>
    </row>
    <row r="390" spans="1:96" ht="15" x14ac:dyDescent="0.25">
      <c r="A390" s="55">
        <f t="shared" si="261"/>
        <v>390</v>
      </c>
      <c r="B390" s="71"/>
      <c r="C390" s="71"/>
      <c r="D390" s="71"/>
      <c r="E390" s="71"/>
      <c r="F390" s="94"/>
      <c r="G390" s="73" t="s">
        <v>45</v>
      </c>
      <c r="H390" s="98" t="str">
        <f>'[1]טופס 106 חודשי'!$H$308</f>
        <v>שכבת הון (Equity Tranch)</v>
      </c>
      <c r="I390" s="71"/>
      <c r="J390" s="63">
        <f t="shared" si="264"/>
        <v>0</v>
      </c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99"/>
      <c r="CA390" s="99"/>
      <c r="CB390" s="99"/>
      <c r="CC390" s="99"/>
      <c r="CD390" s="99"/>
      <c r="CE390" s="99"/>
      <c r="CF390" s="99"/>
      <c r="CG390" s="100"/>
      <c r="CH390" s="77"/>
      <c r="CI390" s="77"/>
      <c r="CJ390" s="77"/>
      <c r="CK390" s="77"/>
      <c r="CL390" s="8"/>
    </row>
    <row r="391" spans="1:96" s="103" customFormat="1" ht="15" x14ac:dyDescent="0.25">
      <c r="A391" s="81">
        <f t="shared" si="261"/>
        <v>391</v>
      </c>
      <c r="B391" s="82"/>
      <c r="C391" s="82"/>
      <c r="D391" s="82"/>
      <c r="E391" s="82"/>
      <c r="F391" s="82"/>
      <c r="G391" s="82"/>
      <c r="H391" s="82"/>
      <c r="I391" s="83"/>
      <c r="J391" s="84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6"/>
      <c r="CH391" s="87"/>
      <c r="CI391" s="87"/>
      <c r="CJ391" s="87"/>
      <c r="CK391" s="87"/>
      <c r="CL391" s="8"/>
      <c r="CM391" s="9"/>
      <c r="CN391" s="9"/>
      <c r="CO391" s="9"/>
      <c r="CP391"/>
      <c r="CQ391"/>
      <c r="CR391"/>
    </row>
    <row r="392" spans="1:96" ht="16.5" x14ac:dyDescent="0.3">
      <c r="A392" s="55">
        <f t="shared" si="261"/>
        <v>392</v>
      </c>
      <c r="B392" s="56"/>
      <c r="C392" s="56" t="s">
        <v>186</v>
      </c>
      <c r="D392" s="68" t="s">
        <v>187</v>
      </c>
      <c r="E392" s="56"/>
      <c r="F392" s="57"/>
      <c r="G392" s="56"/>
      <c r="H392" s="56"/>
      <c r="I392" s="56"/>
      <c r="J392" s="63">
        <f t="shared" ref="J392:J454" si="289">SUM(K392:CG392)</f>
        <v>353991.64999999997</v>
      </c>
      <c r="K392" s="64">
        <f>SUM(K393,K411)</f>
        <v>0</v>
      </c>
      <c r="L392" s="64">
        <f t="shared" ref="L392:BW392" si="290">SUM(L393,L411)</f>
        <v>0</v>
      </c>
      <c r="M392" s="64">
        <f t="shared" si="290"/>
        <v>10309.280000000001</v>
      </c>
      <c r="N392" s="64">
        <f t="shared" si="290"/>
        <v>0</v>
      </c>
      <c r="O392" s="64">
        <f t="shared" si="290"/>
        <v>4069.9000000000005</v>
      </c>
      <c r="P392" s="64">
        <f t="shared" si="290"/>
        <v>2262.17</v>
      </c>
      <c r="Q392" s="64">
        <f t="shared" si="290"/>
        <v>81755.98</v>
      </c>
      <c r="R392" s="64">
        <f t="shared" si="290"/>
        <v>2880.04</v>
      </c>
      <c r="S392" s="64">
        <f t="shared" si="290"/>
        <v>3423.59</v>
      </c>
      <c r="T392" s="64">
        <f t="shared" si="290"/>
        <v>0</v>
      </c>
      <c r="U392" s="64">
        <f t="shared" si="290"/>
        <v>81461.45</v>
      </c>
      <c r="V392" s="64">
        <f t="shared" si="290"/>
        <v>0</v>
      </c>
      <c r="W392" s="64">
        <f t="shared" si="290"/>
        <v>0</v>
      </c>
      <c r="X392" s="64">
        <f t="shared" si="290"/>
        <v>877.94</v>
      </c>
      <c r="Y392" s="64">
        <f t="shared" si="290"/>
        <v>1445.58</v>
      </c>
      <c r="Z392" s="64">
        <f t="shared" si="290"/>
        <v>0</v>
      </c>
      <c r="AA392" s="64">
        <f t="shared" si="290"/>
        <v>58826.58</v>
      </c>
      <c r="AB392" s="64">
        <f t="shared" si="290"/>
        <v>4304.46</v>
      </c>
      <c r="AC392" s="64">
        <f t="shared" si="290"/>
        <v>0</v>
      </c>
      <c r="AD392" s="64">
        <f t="shared" si="290"/>
        <v>62133.23</v>
      </c>
      <c r="AE392" s="64">
        <f t="shared" si="290"/>
        <v>2035.5400000000002</v>
      </c>
      <c r="AF392" s="64">
        <f t="shared" si="290"/>
        <v>961.74</v>
      </c>
      <c r="AG392" s="64">
        <f t="shared" si="290"/>
        <v>855.81999999999994</v>
      </c>
      <c r="AH392" s="64">
        <f t="shared" si="290"/>
        <v>1778.33</v>
      </c>
      <c r="AI392" s="64">
        <f t="shared" si="290"/>
        <v>0</v>
      </c>
      <c r="AJ392" s="64">
        <f t="shared" si="290"/>
        <v>653.34</v>
      </c>
      <c r="AK392" s="64">
        <f t="shared" si="290"/>
        <v>33956.68</v>
      </c>
      <c r="AL392" s="64">
        <f t="shared" si="290"/>
        <v>0</v>
      </c>
      <c r="AM392" s="64">
        <f t="shared" si="290"/>
        <v>0</v>
      </c>
      <c r="AN392" s="64">
        <f t="shared" si="290"/>
        <v>0</v>
      </c>
      <c r="AO392" s="64">
        <f t="shared" si="290"/>
        <v>0</v>
      </c>
      <c r="AP392" s="64">
        <f t="shared" si="290"/>
        <v>0</v>
      </c>
      <c r="AQ392" s="64">
        <f t="shared" si="290"/>
        <v>0</v>
      </c>
      <c r="AR392" s="64">
        <f t="shared" si="290"/>
        <v>0</v>
      </c>
      <c r="AS392" s="64">
        <f t="shared" si="290"/>
        <v>0</v>
      </c>
      <c r="AT392" s="64">
        <f t="shared" si="290"/>
        <v>0</v>
      </c>
      <c r="AU392" s="64">
        <f t="shared" si="290"/>
        <v>0</v>
      </c>
      <c r="AV392" s="64">
        <f t="shared" si="290"/>
        <v>0</v>
      </c>
      <c r="AW392" s="64">
        <f t="shared" si="290"/>
        <v>0</v>
      </c>
      <c r="AX392" s="64">
        <f t="shared" si="290"/>
        <v>0</v>
      </c>
      <c r="AY392" s="64">
        <f t="shared" si="290"/>
        <v>0</v>
      </c>
      <c r="AZ392" s="64">
        <f t="shared" si="290"/>
        <v>0</v>
      </c>
      <c r="BA392" s="64">
        <f t="shared" si="290"/>
        <v>0</v>
      </c>
      <c r="BB392" s="64">
        <f t="shared" si="290"/>
        <v>0</v>
      </c>
      <c r="BC392" s="64">
        <f t="shared" si="290"/>
        <v>0</v>
      </c>
      <c r="BD392" s="64">
        <f t="shared" si="290"/>
        <v>0</v>
      </c>
      <c r="BE392" s="64">
        <f t="shared" si="290"/>
        <v>0</v>
      </c>
      <c r="BF392" s="64">
        <f t="shared" si="290"/>
        <v>0</v>
      </c>
      <c r="BG392" s="64">
        <f t="shared" si="290"/>
        <v>0</v>
      </c>
      <c r="BH392" s="64">
        <f t="shared" si="290"/>
        <v>0</v>
      </c>
      <c r="BI392" s="64">
        <f t="shared" si="290"/>
        <v>0</v>
      </c>
      <c r="BJ392" s="64">
        <f t="shared" si="290"/>
        <v>0</v>
      </c>
      <c r="BK392" s="64">
        <f t="shared" si="290"/>
        <v>0</v>
      </c>
      <c r="BL392" s="64">
        <f t="shared" si="290"/>
        <v>0</v>
      </c>
      <c r="BM392" s="64">
        <f t="shared" si="290"/>
        <v>0</v>
      </c>
      <c r="BN392" s="64">
        <f t="shared" si="290"/>
        <v>0</v>
      </c>
      <c r="BO392" s="64">
        <f t="shared" si="290"/>
        <v>0</v>
      </c>
      <c r="BP392" s="64">
        <f t="shared" si="290"/>
        <v>0</v>
      </c>
      <c r="BQ392" s="64">
        <f t="shared" si="290"/>
        <v>0</v>
      </c>
      <c r="BR392" s="64">
        <f t="shared" si="290"/>
        <v>0</v>
      </c>
      <c r="BS392" s="64">
        <f t="shared" si="290"/>
        <v>0</v>
      </c>
      <c r="BT392" s="64">
        <f t="shared" si="290"/>
        <v>0</v>
      </c>
      <c r="BU392" s="64">
        <f t="shared" si="290"/>
        <v>0</v>
      </c>
      <c r="BV392" s="64">
        <f t="shared" si="290"/>
        <v>0</v>
      </c>
      <c r="BW392" s="64">
        <f t="shared" si="290"/>
        <v>0</v>
      </c>
      <c r="BX392" s="64">
        <f t="shared" ref="BX392:CV392" si="291">SUM(BX393,BX411)</f>
        <v>0</v>
      </c>
      <c r="BY392" s="64">
        <f t="shared" si="291"/>
        <v>0</v>
      </c>
      <c r="BZ392" s="64">
        <f t="shared" si="291"/>
        <v>0</v>
      </c>
      <c r="CA392" s="64">
        <f t="shared" si="291"/>
        <v>0</v>
      </c>
      <c r="CB392" s="64">
        <f t="shared" si="291"/>
        <v>0</v>
      </c>
      <c r="CC392" s="64">
        <f t="shared" si="291"/>
        <v>0</v>
      </c>
      <c r="CD392" s="64">
        <f t="shared" si="291"/>
        <v>0</v>
      </c>
      <c r="CE392" s="64">
        <f t="shared" si="291"/>
        <v>0</v>
      </c>
      <c r="CF392" s="64">
        <f t="shared" si="291"/>
        <v>0</v>
      </c>
      <c r="CG392" s="65">
        <f>SUM(CG393,CG411)</f>
        <v>0</v>
      </c>
      <c r="CH392" s="64">
        <f t="shared" ref="CH392:CK392" si="292">SUM(CH393,CH411)</f>
        <v>0</v>
      </c>
      <c r="CI392" s="64">
        <f t="shared" si="292"/>
        <v>0</v>
      </c>
      <c r="CJ392" s="64">
        <f t="shared" si="292"/>
        <v>0</v>
      </c>
      <c r="CK392" s="64">
        <f t="shared" si="292"/>
        <v>0</v>
      </c>
      <c r="CL392" s="8"/>
    </row>
    <row r="393" spans="1:96" ht="14.1" customHeight="1" x14ac:dyDescent="0.25">
      <c r="A393" s="55">
        <f t="shared" si="261"/>
        <v>393</v>
      </c>
      <c r="B393" s="71"/>
      <c r="C393" s="71"/>
      <c r="D393" s="71" t="s">
        <v>188</v>
      </c>
      <c r="E393" s="102" t="s">
        <v>18</v>
      </c>
      <c r="F393" s="94"/>
      <c r="G393" s="71"/>
      <c r="H393" s="71"/>
      <c r="I393" s="71"/>
      <c r="J393" s="63">
        <f t="shared" si="289"/>
        <v>326965.67000000004</v>
      </c>
      <c r="K393" s="116">
        <f>SUM(K394:K396,K400,,K405:K406,K409:K410)</f>
        <v>0</v>
      </c>
      <c r="L393" s="116">
        <f t="shared" ref="L393:BW393" si="293">SUM(L394:L396,L400,,L405:L406,L409:L410)</f>
        <v>0</v>
      </c>
      <c r="M393" s="116">
        <f t="shared" si="293"/>
        <v>5295.3600000000006</v>
      </c>
      <c r="N393" s="116">
        <f t="shared" si="293"/>
        <v>0</v>
      </c>
      <c r="O393" s="116">
        <f t="shared" si="293"/>
        <v>2295.5100000000002</v>
      </c>
      <c r="P393" s="116">
        <f t="shared" si="293"/>
        <v>1000.16</v>
      </c>
      <c r="Q393" s="116">
        <f t="shared" si="293"/>
        <v>65419.51</v>
      </c>
      <c r="R393" s="116">
        <f t="shared" si="293"/>
        <v>2880.04</v>
      </c>
      <c r="S393" s="116">
        <f t="shared" si="293"/>
        <v>3423.59</v>
      </c>
      <c r="T393" s="116">
        <f t="shared" si="293"/>
        <v>0</v>
      </c>
      <c r="U393" s="116">
        <f t="shared" si="293"/>
        <v>81461.45</v>
      </c>
      <c r="V393" s="116">
        <f t="shared" si="293"/>
        <v>0</v>
      </c>
      <c r="W393" s="116">
        <f t="shared" si="293"/>
        <v>0</v>
      </c>
      <c r="X393" s="116">
        <f t="shared" si="293"/>
        <v>877.94</v>
      </c>
      <c r="Y393" s="116">
        <f t="shared" si="293"/>
        <v>1445.58</v>
      </c>
      <c r="Z393" s="116">
        <f t="shared" si="293"/>
        <v>0</v>
      </c>
      <c r="AA393" s="116">
        <f t="shared" si="293"/>
        <v>58826.58</v>
      </c>
      <c r="AB393" s="116">
        <f t="shared" si="293"/>
        <v>4304.46</v>
      </c>
      <c r="AC393" s="116">
        <f t="shared" si="293"/>
        <v>0</v>
      </c>
      <c r="AD393" s="116">
        <f t="shared" si="293"/>
        <v>62133.23</v>
      </c>
      <c r="AE393" s="116">
        <f t="shared" si="293"/>
        <v>1066.8300000000002</v>
      </c>
      <c r="AF393" s="116">
        <f t="shared" si="293"/>
        <v>534.84</v>
      </c>
      <c r="AG393" s="116">
        <f t="shared" si="293"/>
        <v>540.25999999999988</v>
      </c>
      <c r="AH393" s="116">
        <f t="shared" si="293"/>
        <v>850.31</v>
      </c>
      <c r="AI393" s="116">
        <f t="shared" si="293"/>
        <v>0</v>
      </c>
      <c r="AJ393" s="116">
        <f t="shared" si="293"/>
        <v>653.34</v>
      </c>
      <c r="AK393" s="116">
        <f t="shared" si="293"/>
        <v>33956.68</v>
      </c>
      <c r="AL393" s="116">
        <f t="shared" si="293"/>
        <v>0</v>
      </c>
      <c r="AM393" s="116">
        <f t="shared" si="293"/>
        <v>0</v>
      </c>
      <c r="AN393" s="116">
        <f t="shared" si="293"/>
        <v>0</v>
      </c>
      <c r="AO393" s="116">
        <f t="shared" si="293"/>
        <v>0</v>
      </c>
      <c r="AP393" s="116">
        <f t="shared" si="293"/>
        <v>0</v>
      </c>
      <c r="AQ393" s="116">
        <f t="shared" si="293"/>
        <v>0</v>
      </c>
      <c r="AR393" s="116">
        <f t="shared" si="293"/>
        <v>0</v>
      </c>
      <c r="AS393" s="116">
        <f t="shared" si="293"/>
        <v>0</v>
      </c>
      <c r="AT393" s="116">
        <f t="shared" si="293"/>
        <v>0</v>
      </c>
      <c r="AU393" s="116">
        <f t="shared" si="293"/>
        <v>0</v>
      </c>
      <c r="AV393" s="116">
        <f t="shared" si="293"/>
        <v>0</v>
      </c>
      <c r="AW393" s="116">
        <f t="shared" si="293"/>
        <v>0</v>
      </c>
      <c r="AX393" s="116">
        <f t="shared" si="293"/>
        <v>0</v>
      </c>
      <c r="AY393" s="116">
        <f t="shared" si="293"/>
        <v>0</v>
      </c>
      <c r="AZ393" s="116">
        <f t="shared" si="293"/>
        <v>0</v>
      </c>
      <c r="BA393" s="116">
        <f t="shared" si="293"/>
        <v>0</v>
      </c>
      <c r="BB393" s="116">
        <f t="shared" si="293"/>
        <v>0</v>
      </c>
      <c r="BC393" s="116">
        <f t="shared" si="293"/>
        <v>0</v>
      </c>
      <c r="BD393" s="116">
        <f t="shared" si="293"/>
        <v>0</v>
      </c>
      <c r="BE393" s="116">
        <f t="shared" si="293"/>
        <v>0</v>
      </c>
      <c r="BF393" s="116">
        <f t="shared" si="293"/>
        <v>0</v>
      </c>
      <c r="BG393" s="116">
        <f t="shared" si="293"/>
        <v>0</v>
      </c>
      <c r="BH393" s="116">
        <f t="shared" si="293"/>
        <v>0</v>
      </c>
      <c r="BI393" s="116">
        <f t="shared" si="293"/>
        <v>0</v>
      </c>
      <c r="BJ393" s="116">
        <f t="shared" si="293"/>
        <v>0</v>
      </c>
      <c r="BK393" s="116">
        <f t="shared" si="293"/>
        <v>0</v>
      </c>
      <c r="BL393" s="116">
        <f t="shared" si="293"/>
        <v>0</v>
      </c>
      <c r="BM393" s="116">
        <f t="shared" si="293"/>
        <v>0</v>
      </c>
      <c r="BN393" s="116">
        <f t="shared" si="293"/>
        <v>0</v>
      </c>
      <c r="BO393" s="116">
        <f t="shared" si="293"/>
        <v>0</v>
      </c>
      <c r="BP393" s="116">
        <f t="shared" si="293"/>
        <v>0</v>
      </c>
      <c r="BQ393" s="116">
        <f t="shared" si="293"/>
        <v>0</v>
      </c>
      <c r="BR393" s="116">
        <f t="shared" si="293"/>
        <v>0</v>
      </c>
      <c r="BS393" s="116">
        <f t="shared" si="293"/>
        <v>0</v>
      </c>
      <c r="BT393" s="116">
        <f t="shared" si="293"/>
        <v>0</v>
      </c>
      <c r="BU393" s="116">
        <f t="shared" si="293"/>
        <v>0</v>
      </c>
      <c r="BV393" s="116">
        <f t="shared" si="293"/>
        <v>0</v>
      </c>
      <c r="BW393" s="116">
        <f t="shared" si="293"/>
        <v>0</v>
      </c>
      <c r="BX393" s="116">
        <f t="shared" ref="BX393:CV393" si="294">SUM(BX394:BX396,BX400,,BX405:BX406,BX409:BX410)</f>
        <v>0</v>
      </c>
      <c r="BY393" s="116">
        <f t="shared" si="294"/>
        <v>0</v>
      </c>
      <c r="BZ393" s="116">
        <f t="shared" si="294"/>
        <v>0</v>
      </c>
      <c r="CA393" s="116">
        <f t="shared" si="294"/>
        <v>0</v>
      </c>
      <c r="CB393" s="116">
        <f t="shared" si="294"/>
        <v>0</v>
      </c>
      <c r="CC393" s="116">
        <f t="shared" si="294"/>
        <v>0</v>
      </c>
      <c r="CD393" s="116">
        <f t="shared" si="294"/>
        <v>0</v>
      </c>
      <c r="CE393" s="116">
        <f t="shared" si="294"/>
        <v>0</v>
      </c>
      <c r="CF393" s="116">
        <f t="shared" si="294"/>
        <v>0</v>
      </c>
      <c r="CG393" s="117">
        <f>SUM(CG394:CG396,CG400,,CG405:CG406,CG409:CG410)</f>
        <v>0</v>
      </c>
      <c r="CH393" s="116">
        <f t="shared" ref="CH393:CK393" si="295">SUM(CH394:CH396,CH400,,CH405:CH406,CH409:CH410)</f>
        <v>0</v>
      </c>
      <c r="CI393" s="116">
        <f t="shared" si="295"/>
        <v>0</v>
      </c>
      <c r="CJ393" s="116">
        <f t="shared" si="295"/>
        <v>0</v>
      </c>
      <c r="CK393" s="116">
        <f t="shared" si="295"/>
        <v>0</v>
      </c>
      <c r="CL393" s="8"/>
    </row>
    <row r="394" spans="1:96" ht="14.1" customHeight="1" x14ac:dyDescent="0.25">
      <c r="A394" s="55">
        <f t="shared" si="261"/>
        <v>394</v>
      </c>
      <c r="B394" s="73"/>
      <c r="C394" s="73"/>
      <c r="D394" s="118"/>
      <c r="E394" s="73" t="s">
        <v>19</v>
      </c>
      <c r="F394" s="119" t="s">
        <v>189</v>
      </c>
      <c r="G394" s="73"/>
      <c r="H394" s="73"/>
      <c r="I394" s="73"/>
      <c r="J394" s="63">
        <f t="shared" si="289"/>
        <v>303656.05</v>
      </c>
      <c r="K394" s="74"/>
      <c r="L394" s="74"/>
      <c r="M394" s="74">
        <v>483.87</v>
      </c>
      <c r="N394" s="74"/>
      <c r="O394" s="74">
        <v>2295.5100000000002</v>
      </c>
      <c r="P394" s="74"/>
      <c r="Q394" s="74">
        <v>51255.47</v>
      </c>
      <c r="R394" s="74">
        <v>2880.04</v>
      </c>
      <c r="S394" s="74">
        <v>3423.59</v>
      </c>
      <c r="T394" s="74"/>
      <c r="U394" s="74">
        <v>81461.45</v>
      </c>
      <c r="V394" s="74"/>
      <c r="W394" s="74"/>
      <c r="X394" s="74"/>
      <c r="Y394" s="74">
        <v>1445.58</v>
      </c>
      <c r="Z394" s="74"/>
      <c r="AA394" s="74">
        <v>58826.58</v>
      </c>
      <c r="AB394" s="74">
        <v>4304.46</v>
      </c>
      <c r="AC394" s="74"/>
      <c r="AD394" s="74">
        <v>62133.23</v>
      </c>
      <c r="AE394" s="74">
        <v>282.76</v>
      </c>
      <c r="AF394" s="74">
        <v>56.98</v>
      </c>
      <c r="AG394" s="74">
        <v>196.51</v>
      </c>
      <c r="AH394" s="74"/>
      <c r="AI394" s="74"/>
      <c r="AJ394" s="74">
        <v>653.34</v>
      </c>
      <c r="AK394" s="74">
        <v>33956.68</v>
      </c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6"/>
      <c r="CH394" s="77"/>
      <c r="CI394" s="77"/>
      <c r="CJ394" s="77"/>
      <c r="CK394" s="77"/>
      <c r="CL394" s="8"/>
    </row>
    <row r="395" spans="1:96" ht="14.1" customHeight="1" x14ac:dyDescent="0.25">
      <c r="A395" s="55">
        <f t="shared" ref="A395:A458" si="296">A394+1</f>
        <v>395</v>
      </c>
      <c r="B395" s="73"/>
      <c r="C395" s="73"/>
      <c r="D395" s="73"/>
      <c r="E395" s="73" t="s">
        <v>21</v>
      </c>
      <c r="F395" s="119" t="s">
        <v>190</v>
      </c>
      <c r="G395" s="73"/>
      <c r="H395" s="73"/>
      <c r="I395" s="73"/>
      <c r="J395" s="63">
        <f t="shared" si="289"/>
        <v>0</v>
      </c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6"/>
      <c r="CH395" s="77"/>
      <c r="CI395" s="77"/>
      <c r="CJ395" s="77"/>
      <c r="CK395" s="77"/>
      <c r="CL395" s="8"/>
    </row>
    <row r="396" spans="1:96" s="62" customFormat="1" ht="14.1" customHeight="1" x14ac:dyDescent="0.25">
      <c r="A396" s="55">
        <f t="shared" si="296"/>
        <v>396</v>
      </c>
      <c r="B396" s="73"/>
      <c r="C396" s="73"/>
      <c r="D396" s="73"/>
      <c r="E396" s="73" t="s">
        <v>23</v>
      </c>
      <c r="F396" s="119" t="s">
        <v>191</v>
      </c>
      <c r="G396" s="73"/>
      <c r="H396" s="73"/>
      <c r="I396" s="73"/>
      <c r="J396" s="63">
        <f t="shared" si="289"/>
        <v>0</v>
      </c>
      <c r="K396" s="78">
        <f>SUM(K397:K399)</f>
        <v>0</v>
      </c>
      <c r="L396" s="78">
        <f t="shared" ref="L396:BW396" si="297">SUM(L397:L399)</f>
        <v>0</v>
      </c>
      <c r="M396" s="78">
        <f t="shared" si="297"/>
        <v>0</v>
      </c>
      <c r="N396" s="78">
        <f t="shared" si="297"/>
        <v>0</v>
      </c>
      <c r="O396" s="78">
        <f t="shared" si="297"/>
        <v>0</v>
      </c>
      <c r="P396" s="78">
        <f t="shared" si="297"/>
        <v>0</v>
      </c>
      <c r="Q396" s="78">
        <f t="shared" si="297"/>
        <v>0</v>
      </c>
      <c r="R396" s="78">
        <f t="shared" si="297"/>
        <v>0</v>
      </c>
      <c r="S396" s="78">
        <f t="shared" si="297"/>
        <v>0</v>
      </c>
      <c r="T396" s="78">
        <f t="shared" si="297"/>
        <v>0</v>
      </c>
      <c r="U396" s="78">
        <f t="shared" si="297"/>
        <v>0</v>
      </c>
      <c r="V396" s="78">
        <f t="shared" si="297"/>
        <v>0</v>
      </c>
      <c r="W396" s="78">
        <f t="shared" si="297"/>
        <v>0</v>
      </c>
      <c r="X396" s="78">
        <f t="shared" si="297"/>
        <v>0</v>
      </c>
      <c r="Y396" s="78">
        <f t="shared" si="297"/>
        <v>0</v>
      </c>
      <c r="Z396" s="78">
        <f t="shared" si="297"/>
        <v>0</v>
      </c>
      <c r="AA396" s="78">
        <f t="shared" si="297"/>
        <v>0</v>
      </c>
      <c r="AB396" s="78">
        <f t="shared" si="297"/>
        <v>0</v>
      </c>
      <c r="AC396" s="78">
        <f t="shared" si="297"/>
        <v>0</v>
      </c>
      <c r="AD396" s="78">
        <f t="shared" si="297"/>
        <v>0</v>
      </c>
      <c r="AE396" s="78">
        <f t="shared" si="297"/>
        <v>0</v>
      </c>
      <c r="AF396" s="78">
        <f t="shared" si="297"/>
        <v>0</v>
      </c>
      <c r="AG396" s="78">
        <f t="shared" si="297"/>
        <v>0</v>
      </c>
      <c r="AH396" s="78">
        <f t="shared" si="297"/>
        <v>0</v>
      </c>
      <c r="AI396" s="78">
        <f t="shared" si="297"/>
        <v>0</v>
      </c>
      <c r="AJ396" s="78">
        <f t="shared" si="297"/>
        <v>0</v>
      </c>
      <c r="AK396" s="78">
        <f t="shared" si="297"/>
        <v>0</v>
      </c>
      <c r="AL396" s="78">
        <f t="shared" si="297"/>
        <v>0</v>
      </c>
      <c r="AM396" s="78">
        <f t="shared" si="297"/>
        <v>0</v>
      </c>
      <c r="AN396" s="78">
        <f t="shared" si="297"/>
        <v>0</v>
      </c>
      <c r="AO396" s="78">
        <f t="shared" si="297"/>
        <v>0</v>
      </c>
      <c r="AP396" s="78">
        <f t="shared" si="297"/>
        <v>0</v>
      </c>
      <c r="AQ396" s="78">
        <f t="shared" si="297"/>
        <v>0</v>
      </c>
      <c r="AR396" s="78">
        <f t="shared" si="297"/>
        <v>0</v>
      </c>
      <c r="AS396" s="78">
        <f t="shared" si="297"/>
        <v>0</v>
      </c>
      <c r="AT396" s="78">
        <f t="shared" si="297"/>
        <v>0</v>
      </c>
      <c r="AU396" s="78">
        <f t="shared" si="297"/>
        <v>0</v>
      </c>
      <c r="AV396" s="78">
        <f t="shared" si="297"/>
        <v>0</v>
      </c>
      <c r="AW396" s="78">
        <f t="shared" si="297"/>
        <v>0</v>
      </c>
      <c r="AX396" s="78">
        <f t="shared" si="297"/>
        <v>0</v>
      </c>
      <c r="AY396" s="78">
        <f t="shared" si="297"/>
        <v>0</v>
      </c>
      <c r="AZ396" s="78">
        <f t="shared" si="297"/>
        <v>0</v>
      </c>
      <c r="BA396" s="78">
        <f t="shared" si="297"/>
        <v>0</v>
      </c>
      <c r="BB396" s="78">
        <f t="shared" si="297"/>
        <v>0</v>
      </c>
      <c r="BC396" s="78">
        <f t="shared" si="297"/>
        <v>0</v>
      </c>
      <c r="BD396" s="78">
        <f t="shared" si="297"/>
        <v>0</v>
      </c>
      <c r="BE396" s="78">
        <f t="shared" si="297"/>
        <v>0</v>
      </c>
      <c r="BF396" s="78">
        <f t="shared" si="297"/>
        <v>0</v>
      </c>
      <c r="BG396" s="78">
        <f t="shared" si="297"/>
        <v>0</v>
      </c>
      <c r="BH396" s="78">
        <f t="shared" si="297"/>
        <v>0</v>
      </c>
      <c r="BI396" s="78">
        <f t="shared" si="297"/>
        <v>0</v>
      </c>
      <c r="BJ396" s="78">
        <f t="shared" si="297"/>
        <v>0</v>
      </c>
      <c r="BK396" s="78">
        <f t="shared" si="297"/>
        <v>0</v>
      </c>
      <c r="BL396" s="78">
        <f t="shared" si="297"/>
        <v>0</v>
      </c>
      <c r="BM396" s="78">
        <f t="shared" si="297"/>
        <v>0</v>
      </c>
      <c r="BN396" s="78">
        <f t="shared" si="297"/>
        <v>0</v>
      </c>
      <c r="BO396" s="78">
        <f t="shared" si="297"/>
        <v>0</v>
      </c>
      <c r="BP396" s="78">
        <f t="shared" si="297"/>
        <v>0</v>
      </c>
      <c r="BQ396" s="78">
        <f t="shared" si="297"/>
        <v>0</v>
      </c>
      <c r="BR396" s="78">
        <f t="shared" si="297"/>
        <v>0</v>
      </c>
      <c r="BS396" s="78">
        <f t="shared" si="297"/>
        <v>0</v>
      </c>
      <c r="BT396" s="78">
        <f t="shared" si="297"/>
        <v>0</v>
      </c>
      <c r="BU396" s="78">
        <f t="shared" si="297"/>
        <v>0</v>
      </c>
      <c r="BV396" s="78">
        <f t="shared" si="297"/>
        <v>0</v>
      </c>
      <c r="BW396" s="78">
        <f t="shared" si="297"/>
        <v>0</v>
      </c>
      <c r="BX396" s="78">
        <f t="shared" ref="BX396:CV396" si="298">SUM(BX397:BX399)</f>
        <v>0</v>
      </c>
      <c r="BY396" s="78">
        <f t="shared" si="298"/>
        <v>0</v>
      </c>
      <c r="BZ396" s="78">
        <f t="shared" si="298"/>
        <v>0</v>
      </c>
      <c r="CA396" s="78">
        <f t="shared" si="298"/>
        <v>0</v>
      </c>
      <c r="CB396" s="78">
        <f t="shared" si="298"/>
        <v>0</v>
      </c>
      <c r="CC396" s="78">
        <f t="shared" si="298"/>
        <v>0</v>
      </c>
      <c r="CD396" s="78">
        <f t="shared" si="298"/>
        <v>0</v>
      </c>
      <c r="CE396" s="78">
        <f t="shared" si="298"/>
        <v>0</v>
      </c>
      <c r="CF396" s="78">
        <f t="shared" si="298"/>
        <v>0</v>
      </c>
      <c r="CG396" s="79">
        <f>SUM(CG397:CG399)</f>
        <v>0</v>
      </c>
      <c r="CH396" s="80">
        <f t="shared" ref="CH396:CK396" si="299">SUM(CH397:CH399)</f>
        <v>0</v>
      </c>
      <c r="CI396" s="80">
        <f t="shared" si="299"/>
        <v>0</v>
      </c>
      <c r="CJ396" s="80">
        <f t="shared" si="299"/>
        <v>0</v>
      </c>
      <c r="CK396" s="80">
        <f t="shared" si="299"/>
        <v>0</v>
      </c>
      <c r="CL396" s="61"/>
      <c r="CM396" s="9"/>
      <c r="CN396" s="9"/>
      <c r="CO396" s="9"/>
      <c r="CP396"/>
      <c r="CQ396"/>
      <c r="CR396"/>
    </row>
    <row r="397" spans="1:96" ht="14.1" customHeight="1" x14ac:dyDescent="0.25">
      <c r="A397" s="55">
        <f t="shared" si="296"/>
        <v>397</v>
      </c>
      <c r="B397" s="73"/>
      <c r="C397" s="73"/>
      <c r="D397" s="73"/>
      <c r="E397" s="73"/>
      <c r="F397" s="96" t="s">
        <v>39</v>
      </c>
      <c r="G397" s="98" t="str">
        <f>$H$47</f>
        <v xml:space="preserve">דרוג AA- ומעלה </v>
      </c>
      <c r="H397" s="73"/>
      <c r="I397" s="73"/>
      <c r="J397" s="63">
        <f t="shared" si="289"/>
        <v>0</v>
      </c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6"/>
      <c r="CH397" s="77"/>
      <c r="CI397" s="77"/>
      <c r="CJ397" s="77"/>
      <c r="CK397" s="77"/>
      <c r="CL397" s="8"/>
    </row>
    <row r="398" spans="1:96" ht="14.1" customHeight="1" x14ac:dyDescent="0.25">
      <c r="A398" s="55">
        <f t="shared" si="296"/>
        <v>398</v>
      </c>
      <c r="B398" s="73"/>
      <c r="C398" s="73"/>
      <c r="D398" s="73"/>
      <c r="E398" s="73"/>
      <c r="F398" s="96" t="s">
        <v>51</v>
      </c>
      <c r="G398" s="98" t="str">
        <f>$H$51</f>
        <v xml:space="preserve">דרוג BBB- ועד A+ </v>
      </c>
      <c r="H398" s="73"/>
      <c r="I398" s="73"/>
      <c r="J398" s="63">
        <f t="shared" si="289"/>
        <v>0</v>
      </c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6"/>
      <c r="CH398" s="77"/>
      <c r="CI398" s="77"/>
      <c r="CJ398" s="77"/>
      <c r="CK398" s="77"/>
      <c r="CL398" s="8"/>
    </row>
    <row r="399" spans="1:96" ht="14.1" customHeight="1" x14ac:dyDescent="0.25">
      <c r="A399" s="55">
        <f t="shared" si="296"/>
        <v>399</v>
      </c>
      <c r="B399" s="73"/>
      <c r="C399" s="73"/>
      <c r="D399" s="73"/>
      <c r="E399" s="73"/>
      <c r="F399" s="96" t="s">
        <v>73</v>
      </c>
      <c r="G399" s="98" t="str">
        <f>$H$55</f>
        <v xml:space="preserve">דרוג נמוך מ- BBB- או לא מדורג </v>
      </c>
      <c r="H399" s="73"/>
      <c r="I399" s="73"/>
      <c r="J399" s="63">
        <f t="shared" si="289"/>
        <v>0</v>
      </c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6"/>
      <c r="CH399" s="77"/>
      <c r="CI399" s="77"/>
      <c r="CJ399" s="77"/>
      <c r="CK399" s="77"/>
      <c r="CL399" s="8"/>
    </row>
    <row r="400" spans="1:96" ht="14.1" customHeight="1" x14ac:dyDescent="0.25">
      <c r="A400" s="55">
        <f t="shared" si="296"/>
        <v>400</v>
      </c>
      <c r="B400" s="73"/>
      <c r="C400" s="73"/>
      <c r="D400" s="73"/>
      <c r="E400" s="73" t="s">
        <v>25</v>
      </c>
      <c r="F400" s="73" t="str">
        <f>'[1]טופס 106 חודשי'!F400</f>
        <v>מובטחות בבטחונות אחרים והלוואות עם ערבות מדינה</v>
      </c>
      <c r="G400" s="73"/>
      <c r="H400" s="73"/>
      <c r="I400" s="73"/>
      <c r="J400" s="63">
        <f t="shared" si="289"/>
        <v>18306.590000000007</v>
      </c>
      <c r="K400" s="78">
        <f>SUM(K401:K404)</f>
        <v>0</v>
      </c>
      <c r="L400" s="78">
        <f t="shared" ref="L400:BW400" si="300">SUM(L401:L404)</f>
        <v>0</v>
      </c>
      <c r="M400" s="78">
        <f t="shared" si="300"/>
        <v>2303.23</v>
      </c>
      <c r="N400" s="78">
        <f t="shared" si="300"/>
        <v>0</v>
      </c>
      <c r="O400" s="78">
        <f t="shared" si="300"/>
        <v>0</v>
      </c>
      <c r="P400" s="78">
        <f t="shared" si="300"/>
        <v>948.39</v>
      </c>
      <c r="Q400" s="78">
        <f t="shared" si="300"/>
        <v>11827.74</v>
      </c>
      <c r="R400" s="78">
        <f t="shared" si="300"/>
        <v>0</v>
      </c>
      <c r="S400" s="78">
        <f t="shared" si="300"/>
        <v>0</v>
      </c>
      <c r="T400" s="78">
        <f t="shared" si="300"/>
        <v>0</v>
      </c>
      <c r="U400" s="78">
        <f t="shared" si="300"/>
        <v>0</v>
      </c>
      <c r="V400" s="78">
        <f t="shared" si="300"/>
        <v>0</v>
      </c>
      <c r="W400" s="78">
        <f t="shared" si="300"/>
        <v>0</v>
      </c>
      <c r="X400" s="78">
        <f t="shared" si="300"/>
        <v>877.94</v>
      </c>
      <c r="Y400" s="78">
        <f t="shared" si="300"/>
        <v>0</v>
      </c>
      <c r="Z400" s="78">
        <f t="shared" si="300"/>
        <v>0</v>
      </c>
      <c r="AA400" s="78">
        <f t="shared" si="300"/>
        <v>0</v>
      </c>
      <c r="AB400" s="78">
        <f t="shared" si="300"/>
        <v>0</v>
      </c>
      <c r="AC400" s="78">
        <f t="shared" si="300"/>
        <v>0</v>
      </c>
      <c r="AD400" s="78">
        <f t="shared" si="300"/>
        <v>0</v>
      </c>
      <c r="AE400" s="78">
        <f t="shared" si="300"/>
        <v>745.16</v>
      </c>
      <c r="AF400" s="78">
        <f t="shared" si="300"/>
        <v>460.65</v>
      </c>
      <c r="AG400" s="78">
        <f t="shared" si="300"/>
        <v>330.58</v>
      </c>
      <c r="AH400" s="78">
        <f t="shared" si="300"/>
        <v>812.9</v>
      </c>
      <c r="AI400" s="78">
        <f t="shared" si="300"/>
        <v>0</v>
      </c>
      <c r="AJ400" s="78">
        <f t="shared" si="300"/>
        <v>0</v>
      </c>
      <c r="AK400" s="78">
        <f t="shared" si="300"/>
        <v>0</v>
      </c>
      <c r="AL400" s="78">
        <f t="shared" si="300"/>
        <v>0</v>
      </c>
      <c r="AM400" s="78">
        <f t="shared" si="300"/>
        <v>0</v>
      </c>
      <c r="AN400" s="78">
        <f t="shared" si="300"/>
        <v>0</v>
      </c>
      <c r="AO400" s="78">
        <f t="shared" si="300"/>
        <v>0</v>
      </c>
      <c r="AP400" s="78">
        <f t="shared" si="300"/>
        <v>0</v>
      </c>
      <c r="AQ400" s="78">
        <f t="shared" si="300"/>
        <v>0</v>
      </c>
      <c r="AR400" s="78">
        <f t="shared" si="300"/>
        <v>0</v>
      </c>
      <c r="AS400" s="78">
        <f t="shared" si="300"/>
        <v>0</v>
      </c>
      <c r="AT400" s="78">
        <f t="shared" si="300"/>
        <v>0</v>
      </c>
      <c r="AU400" s="78">
        <f t="shared" si="300"/>
        <v>0</v>
      </c>
      <c r="AV400" s="78">
        <f t="shared" si="300"/>
        <v>0</v>
      </c>
      <c r="AW400" s="78">
        <f t="shared" si="300"/>
        <v>0</v>
      </c>
      <c r="AX400" s="78">
        <f t="shared" si="300"/>
        <v>0</v>
      </c>
      <c r="AY400" s="78">
        <f t="shared" si="300"/>
        <v>0</v>
      </c>
      <c r="AZ400" s="78">
        <f t="shared" si="300"/>
        <v>0</v>
      </c>
      <c r="BA400" s="78">
        <f t="shared" si="300"/>
        <v>0</v>
      </c>
      <c r="BB400" s="78">
        <f t="shared" si="300"/>
        <v>0</v>
      </c>
      <c r="BC400" s="78">
        <f t="shared" si="300"/>
        <v>0</v>
      </c>
      <c r="BD400" s="78">
        <f t="shared" si="300"/>
        <v>0</v>
      </c>
      <c r="BE400" s="78">
        <f t="shared" si="300"/>
        <v>0</v>
      </c>
      <c r="BF400" s="78">
        <f t="shared" si="300"/>
        <v>0</v>
      </c>
      <c r="BG400" s="78">
        <f t="shared" si="300"/>
        <v>0</v>
      </c>
      <c r="BH400" s="78">
        <f t="shared" si="300"/>
        <v>0</v>
      </c>
      <c r="BI400" s="78">
        <f t="shared" si="300"/>
        <v>0</v>
      </c>
      <c r="BJ400" s="78">
        <f t="shared" si="300"/>
        <v>0</v>
      </c>
      <c r="BK400" s="78">
        <f t="shared" si="300"/>
        <v>0</v>
      </c>
      <c r="BL400" s="78">
        <f t="shared" si="300"/>
        <v>0</v>
      </c>
      <c r="BM400" s="78">
        <f t="shared" si="300"/>
        <v>0</v>
      </c>
      <c r="BN400" s="78">
        <f t="shared" si="300"/>
        <v>0</v>
      </c>
      <c r="BO400" s="78">
        <f t="shared" si="300"/>
        <v>0</v>
      </c>
      <c r="BP400" s="78">
        <f t="shared" si="300"/>
        <v>0</v>
      </c>
      <c r="BQ400" s="78">
        <f t="shared" si="300"/>
        <v>0</v>
      </c>
      <c r="BR400" s="78">
        <f t="shared" si="300"/>
        <v>0</v>
      </c>
      <c r="BS400" s="78">
        <f t="shared" si="300"/>
        <v>0</v>
      </c>
      <c r="BT400" s="78">
        <f t="shared" si="300"/>
        <v>0</v>
      </c>
      <c r="BU400" s="78">
        <f t="shared" si="300"/>
        <v>0</v>
      </c>
      <c r="BV400" s="78">
        <f t="shared" si="300"/>
        <v>0</v>
      </c>
      <c r="BW400" s="78">
        <f t="shared" si="300"/>
        <v>0</v>
      </c>
      <c r="BX400" s="78">
        <f t="shared" ref="BX400:CV400" si="301">SUM(BX401:BX404)</f>
        <v>0</v>
      </c>
      <c r="BY400" s="78">
        <f t="shared" si="301"/>
        <v>0</v>
      </c>
      <c r="BZ400" s="78">
        <f t="shared" si="301"/>
        <v>0</v>
      </c>
      <c r="CA400" s="78">
        <f t="shared" si="301"/>
        <v>0</v>
      </c>
      <c r="CB400" s="78">
        <f t="shared" si="301"/>
        <v>0</v>
      </c>
      <c r="CC400" s="78">
        <f t="shared" si="301"/>
        <v>0</v>
      </c>
      <c r="CD400" s="78">
        <f t="shared" si="301"/>
        <v>0</v>
      </c>
      <c r="CE400" s="78">
        <f t="shared" si="301"/>
        <v>0</v>
      </c>
      <c r="CF400" s="78">
        <f t="shared" si="301"/>
        <v>0</v>
      </c>
      <c r="CG400" s="79">
        <f>SUM(CG401:CG404)</f>
        <v>0</v>
      </c>
      <c r="CH400" s="80">
        <f t="shared" ref="CH400:CK400" si="302">SUM(CH401:CH404)</f>
        <v>0</v>
      </c>
      <c r="CI400" s="80">
        <f t="shared" si="302"/>
        <v>0</v>
      </c>
      <c r="CJ400" s="80">
        <f t="shared" si="302"/>
        <v>0</v>
      </c>
      <c r="CK400" s="80">
        <f t="shared" si="302"/>
        <v>0</v>
      </c>
      <c r="CL400" s="8"/>
    </row>
    <row r="401" spans="1:96" ht="14.1" customHeight="1" x14ac:dyDescent="0.25">
      <c r="A401" s="55">
        <f t="shared" si="296"/>
        <v>401</v>
      </c>
      <c r="B401" s="73"/>
      <c r="C401" s="73"/>
      <c r="D401" s="73"/>
      <c r="E401" s="73"/>
      <c r="F401" s="96" t="s">
        <v>39</v>
      </c>
      <c r="G401" s="98" t="str">
        <f>$H$47</f>
        <v xml:space="preserve">דרוג AA- ומעלה </v>
      </c>
      <c r="H401" s="73"/>
      <c r="I401" s="73"/>
      <c r="J401" s="63">
        <f t="shared" si="289"/>
        <v>18306.590000000007</v>
      </c>
      <c r="K401" s="74"/>
      <c r="L401" s="74"/>
      <c r="M401" s="74">
        <v>2303.23</v>
      </c>
      <c r="N401" s="74"/>
      <c r="O401" s="74"/>
      <c r="P401" s="74">
        <v>948.39</v>
      </c>
      <c r="Q401" s="74">
        <v>11827.74</v>
      </c>
      <c r="R401" s="74"/>
      <c r="S401" s="74"/>
      <c r="T401" s="74"/>
      <c r="U401" s="74"/>
      <c r="V401" s="74"/>
      <c r="W401" s="74"/>
      <c r="X401" s="74">
        <v>877.94</v>
      </c>
      <c r="Y401" s="74"/>
      <c r="Z401" s="74"/>
      <c r="AA401" s="74"/>
      <c r="AB401" s="74"/>
      <c r="AC401" s="74"/>
      <c r="AD401" s="74"/>
      <c r="AE401" s="74">
        <v>745.16</v>
      </c>
      <c r="AF401" s="74">
        <v>460.65</v>
      </c>
      <c r="AG401" s="74">
        <v>330.58</v>
      </c>
      <c r="AH401" s="74">
        <v>812.9</v>
      </c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6"/>
      <c r="CH401" s="77"/>
      <c r="CI401" s="77"/>
      <c r="CJ401" s="77"/>
      <c r="CK401" s="77"/>
      <c r="CL401" s="8"/>
    </row>
    <row r="402" spans="1:96" s="62" customFormat="1" ht="14.1" customHeight="1" x14ac:dyDescent="0.25">
      <c r="A402" s="55">
        <f t="shared" si="296"/>
        <v>402</v>
      </c>
      <c r="B402" s="73"/>
      <c r="C402" s="73"/>
      <c r="D402" s="73"/>
      <c r="E402" s="73"/>
      <c r="F402" s="96" t="s">
        <v>51</v>
      </c>
      <c r="G402" s="98" t="str">
        <f>$H$51</f>
        <v xml:space="preserve">דרוג BBB- ועד A+ </v>
      </c>
      <c r="H402" s="73"/>
      <c r="I402" s="73"/>
      <c r="J402" s="63">
        <f t="shared" si="289"/>
        <v>0</v>
      </c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6"/>
      <c r="CH402" s="77"/>
      <c r="CI402" s="77"/>
      <c r="CJ402" s="77"/>
      <c r="CK402" s="77"/>
      <c r="CL402" s="61"/>
      <c r="CM402" s="9"/>
      <c r="CN402" s="9"/>
      <c r="CO402" s="9"/>
      <c r="CP402"/>
      <c r="CQ402"/>
      <c r="CR402"/>
    </row>
    <row r="403" spans="1:96" s="62" customFormat="1" ht="14.1" customHeight="1" x14ac:dyDescent="0.25">
      <c r="A403" s="55">
        <f t="shared" si="296"/>
        <v>403</v>
      </c>
      <c r="B403" s="73"/>
      <c r="C403" s="73"/>
      <c r="D403" s="73"/>
      <c r="E403" s="73"/>
      <c r="F403" s="96" t="s">
        <v>73</v>
      </c>
      <c r="G403" s="73" t="str">
        <f>$H$68</f>
        <v xml:space="preserve">בדרוג נמוך מ- BBB- או לא מדורג עם בטוחה מספקת </v>
      </c>
      <c r="H403" s="73"/>
      <c r="I403" s="73"/>
      <c r="J403" s="63">
        <f t="shared" si="289"/>
        <v>0</v>
      </c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6"/>
      <c r="CH403" s="77"/>
      <c r="CI403" s="77"/>
      <c r="CJ403" s="77"/>
      <c r="CK403" s="77"/>
      <c r="CL403" s="61"/>
      <c r="CM403" s="9"/>
      <c r="CN403" s="9"/>
      <c r="CO403" s="9"/>
      <c r="CP403"/>
      <c r="CQ403"/>
      <c r="CR403"/>
    </row>
    <row r="404" spans="1:96" s="62" customFormat="1" ht="14.1" customHeight="1" x14ac:dyDescent="0.25">
      <c r="A404" s="55">
        <f t="shared" si="296"/>
        <v>404</v>
      </c>
      <c r="B404" s="73"/>
      <c r="C404" s="73"/>
      <c r="D404" s="73"/>
      <c r="E404" s="73"/>
      <c r="F404" s="96" t="s">
        <v>75</v>
      </c>
      <c r="G404" s="98" t="str">
        <f>$H$55</f>
        <v xml:space="preserve">דרוג נמוך מ- BBB- או לא מדורג </v>
      </c>
      <c r="H404" s="73"/>
      <c r="I404" s="73"/>
      <c r="J404" s="63">
        <f t="shared" si="289"/>
        <v>0</v>
      </c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6"/>
      <c r="CH404" s="77"/>
      <c r="CI404" s="77"/>
      <c r="CJ404" s="77"/>
      <c r="CK404" s="77"/>
      <c r="CL404" s="61"/>
      <c r="CM404" s="9"/>
      <c r="CN404" s="9"/>
      <c r="CO404" s="9"/>
      <c r="CP404"/>
      <c r="CQ404"/>
      <c r="CR404"/>
    </row>
    <row r="405" spans="1:96" ht="14.1" customHeight="1" x14ac:dyDescent="0.25">
      <c r="A405" s="55">
        <f t="shared" si="296"/>
        <v>405</v>
      </c>
      <c r="B405" s="73"/>
      <c r="C405" s="73"/>
      <c r="D405" s="73"/>
      <c r="E405" s="73" t="s">
        <v>27</v>
      </c>
      <c r="F405" s="119" t="s">
        <v>192</v>
      </c>
      <c r="G405" s="73"/>
      <c r="H405" s="73"/>
      <c r="I405" s="73"/>
      <c r="J405" s="63">
        <f t="shared" si="289"/>
        <v>0</v>
      </c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6"/>
      <c r="CH405" s="77"/>
      <c r="CI405" s="77"/>
      <c r="CJ405" s="77"/>
      <c r="CK405" s="77"/>
      <c r="CL405" s="8"/>
    </row>
    <row r="406" spans="1:96" ht="14.1" customHeight="1" x14ac:dyDescent="0.25">
      <c r="A406" s="55">
        <f t="shared" si="296"/>
        <v>406</v>
      </c>
      <c r="B406" s="73"/>
      <c r="C406" s="73"/>
      <c r="D406" s="73"/>
      <c r="E406" s="73" t="s">
        <v>29</v>
      </c>
      <c r="F406" s="119" t="s">
        <v>193</v>
      </c>
      <c r="G406" s="73"/>
      <c r="H406" s="73"/>
      <c r="I406" s="73"/>
      <c r="J406" s="63">
        <f t="shared" si="289"/>
        <v>0</v>
      </c>
      <c r="K406" s="78">
        <f>SUM(K407:K408)</f>
        <v>0</v>
      </c>
      <c r="L406" s="78">
        <f t="shared" ref="L406:BW406" si="303">SUM(L407:L408)</f>
        <v>0</v>
      </c>
      <c r="M406" s="78">
        <f t="shared" si="303"/>
        <v>0</v>
      </c>
      <c r="N406" s="78">
        <f t="shared" si="303"/>
        <v>0</v>
      </c>
      <c r="O406" s="78">
        <f t="shared" si="303"/>
        <v>0</v>
      </c>
      <c r="P406" s="78">
        <f t="shared" si="303"/>
        <v>0</v>
      </c>
      <c r="Q406" s="78">
        <f t="shared" si="303"/>
        <v>0</v>
      </c>
      <c r="R406" s="78">
        <f t="shared" si="303"/>
        <v>0</v>
      </c>
      <c r="S406" s="78">
        <f t="shared" si="303"/>
        <v>0</v>
      </c>
      <c r="T406" s="78">
        <f t="shared" si="303"/>
        <v>0</v>
      </c>
      <c r="U406" s="78">
        <f t="shared" si="303"/>
        <v>0</v>
      </c>
      <c r="V406" s="78">
        <f t="shared" si="303"/>
        <v>0</v>
      </c>
      <c r="W406" s="78">
        <f t="shared" si="303"/>
        <v>0</v>
      </c>
      <c r="X406" s="78">
        <f t="shared" si="303"/>
        <v>0</v>
      </c>
      <c r="Y406" s="78">
        <f t="shared" si="303"/>
        <v>0</v>
      </c>
      <c r="Z406" s="78">
        <f t="shared" si="303"/>
        <v>0</v>
      </c>
      <c r="AA406" s="78">
        <f t="shared" si="303"/>
        <v>0</v>
      </c>
      <c r="AB406" s="78">
        <f t="shared" si="303"/>
        <v>0</v>
      </c>
      <c r="AC406" s="78">
        <f t="shared" si="303"/>
        <v>0</v>
      </c>
      <c r="AD406" s="78">
        <f t="shared" si="303"/>
        <v>0</v>
      </c>
      <c r="AE406" s="78">
        <f t="shared" si="303"/>
        <v>0</v>
      </c>
      <c r="AF406" s="78">
        <f t="shared" si="303"/>
        <v>0</v>
      </c>
      <c r="AG406" s="78">
        <f t="shared" si="303"/>
        <v>0</v>
      </c>
      <c r="AH406" s="78">
        <f t="shared" si="303"/>
        <v>0</v>
      </c>
      <c r="AI406" s="78">
        <f t="shared" si="303"/>
        <v>0</v>
      </c>
      <c r="AJ406" s="78">
        <f t="shared" si="303"/>
        <v>0</v>
      </c>
      <c r="AK406" s="78">
        <f t="shared" si="303"/>
        <v>0</v>
      </c>
      <c r="AL406" s="78">
        <f t="shared" si="303"/>
        <v>0</v>
      </c>
      <c r="AM406" s="78">
        <f t="shared" si="303"/>
        <v>0</v>
      </c>
      <c r="AN406" s="78">
        <f t="shared" si="303"/>
        <v>0</v>
      </c>
      <c r="AO406" s="78">
        <f t="shared" si="303"/>
        <v>0</v>
      </c>
      <c r="AP406" s="78">
        <f t="shared" si="303"/>
        <v>0</v>
      </c>
      <c r="AQ406" s="78">
        <f t="shared" si="303"/>
        <v>0</v>
      </c>
      <c r="AR406" s="78">
        <f t="shared" si="303"/>
        <v>0</v>
      </c>
      <c r="AS406" s="78">
        <f t="shared" si="303"/>
        <v>0</v>
      </c>
      <c r="AT406" s="78">
        <f t="shared" si="303"/>
        <v>0</v>
      </c>
      <c r="AU406" s="78">
        <f t="shared" si="303"/>
        <v>0</v>
      </c>
      <c r="AV406" s="78">
        <f t="shared" si="303"/>
        <v>0</v>
      </c>
      <c r="AW406" s="78">
        <f t="shared" si="303"/>
        <v>0</v>
      </c>
      <c r="AX406" s="78">
        <f t="shared" si="303"/>
        <v>0</v>
      </c>
      <c r="AY406" s="78">
        <f t="shared" si="303"/>
        <v>0</v>
      </c>
      <c r="AZ406" s="78">
        <f t="shared" si="303"/>
        <v>0</v>
      </c>
      <c r="BA406" s="78">
        <f t="shared" si="303"/>
        <v>0</v>
      </c>
      <c r="BB406" s="78">
        <f t="shared" si="303"/>
        <v>0</v>
      </c>
      <c r="BC406" s="78">
        <f t="shared" si="303"/>
        <v>0</v>
      </c>
      <c r="BD406" s="78">
        <f t="shared" si="303"/>
        <v>0</v>
      </c>
      <c r="BE406" s="78">
        <f t="shared" si="303"/>
        <v>0</v>
      </c>
      <c r="BF406" s="78">
        <f t="shared" si="303"/>
        <v>0</v>
      </c>
      <c r="BG406" s="78">
        <f t="shared" si="303"/>
        <v>0</v>
      </c>
      <c r="BH406" s="78">
        <f t="shared" si="303"/>
        <v>0</v>
      </c>
      <c r="BI406" s="78">
        <f t="shared" si="303"/>
        <v>0</v>
      </c>
      <c r="BJ406" s="78">
        <f t="shared" si="303"/>
        <v>0</v>
      </c>
      <c r="BK406" s="78">
        <f t="shared" si="303"/>
        <v>0</v>
      </c>
      <c r="BL406" s="78">
        <f t="shared" si="303"/>
        <v>0</v>
      </c>
      <c r="BM406" s="78">
        <f t="shared" si="303"/>
        <v>0</v>
      </c>
      <c r="BN406" s="78">
        <f t="shared" si="303"/>
        <v>0</v>
      </c>
      <c r="BO406" s="78">
        <f t="shared" si="303"/>
        <v>0</v>
      </c>
      <c r="BP406" s="78">
        <f t="shared" si="303"/>
        <v>0</v>
      </c>
      <c r="BQ406" s="78">
        <f t="shared" si="303"/>
        <v>0</v>
      </c>
      <c r="BR406" s="78">
        <f t="shared" si="303"/>
        <v>0</v>
      </c>
      <c r="BS406" s="78">
        <f t="shared" si="303"/>
        <v>0</v>
      </c>
      <c r="BT406" s="78">
        <f t="shared" si="303"/>
        <v>0</v>
      </c>
      <c r="BU406" s="78">
        <f t="shared" si="303"/>
        <v>0</v>
      </c>
      <c r="BV406" s="78">
        <f t="shared" si="303"/>
        <v>0</v>
      </c>
      <c r="BW406" s="78">
        <f t="shared" si="303"/>
        <v>0</v>
      </c>
      <c r="BX406" s="78">
        <f t="shared" ref="BX406:CV406" si="304">SUM(BX407:BX408)</f>
        <v>0</v>
      </c>
      <c r="BY406" s="78">
        <f t="shared" si="304"/>
        <v>0</v>
      </c>
      <c r="BZ406" s="78">
        <f t="shared" si="304"/>
        <v>0</v>
      </c>
      <c r="CA406" s="78">
        <f t="shared" si="304"/>
        <v>0</v>
      </c>
      <c r="CB406" s="78">
        <f t="shared" si="304"/>
        <v>0</v>
      </c>
      <c r="CC406" s="78">
        <f t="shared" si="304"/>
        <v>0</v>
      </c>
      <c r="CD406" s="78">
        <f t="shared" si="304"/>
        <v>0</v>
      </c>
      <c r="CE406" s="78">
        <f t="shared" si="304"/>
        <v>0</v>
      </c>
      <c r="CF406" s="78">
        <f t="shared" si="304"/>
        <v>0</v>
      </c>
      <c r="CG406" s="79">
        <f>SUM(CG407:CG408)</f>
        <v>0</v>
      </c>
      <c r="CH406" s="80">
        <f t="shared" ref="CH406:CK406" si="305">SUM(CH407:CH408)</f>
        <v>0</v>
      </c>
      <c r="CI406" s="80">
        <f t="shared" si="305"/>
        <v>0</v>
      </c>
      <c r="CJ406" s="80">
        <f t="shared" si="305"/>
        <v>0</v>
      </c>
      <c r="CK406" s="80">
        <f t="shared" si="305"/>
        <v>0</v>
      </c>
      <c r="CL406" s="8"/>
    </row>
    <row r="407" spans="1:96" ht="14.1" customHeight="1" x14ac:dyDescent="0.25">
      <c r="A407" s="55">
        <f t="shared" si="296"/>
        <v>407</v>
      </c>
      <c r="B407" s="73"/>
      <c r="C407" s="73"/>
      <c r="D407" s="73"/>
      <c r="E407" s="73"/>
      <c r="F407" s="96" t="s">
        <v>39</v>
      </c>
      <c r="G407" s="119" t="s">
        <v>194</v>
      </c>
      <c r="H407" s="73"/>
      <c r="I407" s="73"/>
      <c r="J407" s="63">
        <f t="shared" si="289"/>
        <v>0</v>
      </c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6"/>
      <c r="CH407" s="77"/>
      <c r="CI407" s="77"/>
      <c r="CJ407" s="77"/>
      <c r="CK407" s="77"/>
      <c r="CL407" s="8"/>
    </row>
    <row r="408" spans="1:96" ht="14.1" customHeight="1" x14ac:dyDescent="0.25">
      <c r="A408" s="55">
        <f t="shared" si="296"/>
        <v>408</v>
      </c>
      <c r="B408" s="73"/>
      <c r="C408" s="73"/>
      <c r="D408" s="73"/>
      <c r="E408" s="73"/>
      <c r="F408" s="96" t="s">
        <v>51</v>
      </c>
      <c r="G408" s="119" t="s">
        <v>195</v>
      </c>
      <c r="H408" s="73"/>
      <c r="I408" s="73"/>
      <c r="J408" s="63">
        <f t="shared" si="289"/>
        <v>0</v>
      </c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6"/>
      <c r="CH408" s="77"/>
      <c r="CI408" s="77"/>
      <c r="CJ408" s="77"/>
      <c r="CK408" s="77"/>
      <c r="CL408" s="8"/>
    </row>
    <row r="409" spans="1:96" ht="14.1" customHeight="1" x14ac:dyDescent="0.25">
      <c r="A409" s="55">
        <f t="shared" si="296"/>
        <v>409</v>
      </c>
      <c r="B409" s="73"/>
      <c r="C409" s="73"/>
      <c r="D409" s="73"/>
      <c r="E409" s="73" t="s">
        <v>31</v>
      </c>
      <c r="F409" s="119" t="s">
        <v>196</v>
      </c>
      <c r="G409" s="73"/>
      <c r="H409" s="73"/>
      <c r="I409" s="73"/>
      <c r="J409" s="63">
        <f t="shared" si="289"/>
        <v>0</v>
      </c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6"/>
      <c r="CH409" s="77"/>
      <c r="CI409" s="77"/>
      <c r="CJ409" s="77"/>
      <c r="CK409" s="77"/>
      <c r="CL409" s="8"/>
    </row>
    <row r="410" spans="1:96" ht="14.1" customHeight="1" x14ac:dyDescent="0.25">
      <c r="A410" s="55">
        <f t="shared" si="296"/>
        <v>410</v>
      </c>
      <c r="B410" s="73"/>
      <c r="C410" s="73"/>
      <c r="D410" s="73"/>
      <c r="E410" s="73" t="s">
        <v>197</v>
      </c>
      <c r="F410" s="119" t="s">
        <v>198</v>
      </c>
      <c r="G410" s="73"/>
      <c r="H410" s="73"/>
      <c r="I410" s="73"/>
      <c r="J410" s="63">
        <f t="shared" si="289"/>
        <v>5003.03</v>
      </c>
      <c r="K410" s="74"/>
      <c r="L410" s="74"/>
      <c r="M410" s="74">
        <v>2508.2600000000002</v>
      </c>
      <c r="N410" s="74"/>
      <c r="O410" s="74"/>
      <c r="P410" s="74">
        <v>51.77</v>
      </c>
      <c r="Q410" s="74">
        <v>2336.3000000000002</v>
      </c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>
        <v>38.909999999999997</v>
      </c>
      <c r="AF410" s="74">
        <v>17.21</v>
      </c>
      <c r="AG410" s="74">
        <v>13.17</v>
      </c>
      <c r="AH410" s="74">
        <v>37.409999999999997</v>
      </c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6"/>
      <c r="CH410" s="77"/>
      <c r="CI410" s="77"/>
      <c r="CJ410" s="77"/>
      <c r="CK410" s="77"/>
      <c r="CL410" s="8"/>
    </row>
    <row r="411" spans="1:96" ht="14.1" customHeight="1" x14ac:dyDescent="0.25">
      <c r="A411" s="55">
        <f t="shared" si="296"/>
        <v>411</v>
      </c>
      <c r="B411" s="71"/>
      <c r="C411" s="71"/>
      <c r="D411" s="71" t="s">
        <v>199</v>
      </c>
      <c r="E411" s="102" t="s">
        <v>34</v>
      </c>
      <c r="F411" s="94"/>
      <c r="G411" s="71"/>
      <c r="H411" s="71"/>
      <c r="I411" s="71"/>
      <c r="J411" s="63">
        <f t="shared" si="289"/>
        <v>27025.980000000003</v>
      </c>
      <c r="K411" s="92">
        <f>SUM(K412:K415)</f>
        <v>0</v>
      </c>
      <c r="L411" s="92">
        <f t="shared" ref="L411:BW411" si="306">SUM(L412:L415)</f>
        <v>0</v>
      </c>
      <c r="M411" s="92">
        <f t="shared" si="306"/>
        <v>5013.92</v>
      </c>
      <c r="N411" s="92">
        <f t="shared" si="306"/>
        <v>0</v>
      </c>
      <c r="O411" s="92">
        <f t="shared" si="306"/>
        <v>1774.39</v>
      </c>
      <c r="P411" s="92">
        <f t="shared" si="306"/>
        <v>1262.01</v>
      </c>
      <c r="Q411" s="92">
        <f t="shared" si="306"/>
        <v>16336.47</v>
      </c>
      <c r="R411" s="92">
        <f t="shared" si="306"/>
        <v>0</v>
      </c>
      <c r="S411" s="92">
        <f t="shared" si="306"/>
        <v>0</v>
      </c>
      <c r="T411" s="92">
        <f t="shared" si="306"/>
        <v>0</v>
      </c>
      <c r="U411" s="92">
        <f t="shared" si="306"/>
        <v>0</v>
      </c>
      <c r="V411" s="92">
        <f t="shared" si="306"/>
        <v>0</v>
      </c>
      <c r="W411" s="92">
        <f t="shared" si="306"/>
        <v>0</v>
      </c>
      <c r="X411" s="92">
        <f t="shared" si="306"/>
        <v>0</v>
      </c>
      <c r="Y411" s="92">
        <f t="shared" si="306"/>
        <v>0</v>
      </c>
      <c r="Z411" s="92">
        <f t="shared" si="306"/>
        <v>0</v>
      </c>
      <c r="AA411" s="92">
        <f t="shared" si="306"/>
        <v>0</v>
      </c>
      <c r="AB411" s="92">
        <f t="shared" si="306"/>
        <v>0</v>
      </c>
      <c r="AC411" s="92">
        <f t="shared" si="306"/>
        <v>0</v>
      </c>
      <c r="AD411" s="92">
        <f t="shared" si="306"/>
        <v>0</v>
      </c>
      <c r="AE411" s="92">
        <f t="shared" si="306"/>
        <v>968.71</v>
      </c>
      <c r="AF411" s="92">
        <f t="shared" si="306"/>
        <v>426.9</v>
      </c>
      <c r="AG411" s="92">
        <f t="shared" si="306"/>
        <v>315.56</v>
      </c>
      <c r="AH411" s="92">
        <f t="shared" si="306"/>
        <v>928.02</v>
      </c>
      <c r="AI411" s="92">
        <f t="shared" si="306"/>
        <v>0</v>
      </c>
      <c r="AJ411" s="92">
        <f t="shared" si="306"/>
        <v>0</v>
      </c>
      <c r="AK411" s="92">
        <f t="shared" si="306"/>
        <v>0</v>
      </c>
      <c r="AL411" s="92">
        <f t="shared" si="306"/>
        <v>0</v>
      </c>
      <c r="AM411" s="92">
        <f t="shared" si="306"/>
        <v>0</v>
      </c>
      <c r="AN411" s="92">
        <f t="shared" si="306"/>
        <v>0</v>
      </c>
      <c r="AO411" s="92">
        <f t="shared" si="306"/>
        <v>0</v>
      </c>
      <c r="AP411" s="92">
        <f t="shared" si="306"/>
        <v>0</v>
      </c>
      <c r="AQ411" s="92">
        <f t="shared" si="306"/>
        <v>0</v>
      </c>
      <c r="AR411" s="92">
        <f t="shared" si="306"/>
        <v>0</v>
      </c>
      <c r="AS411" s="92">
        <f t="shared" si="306"/>
        <v>0</v>
      </c>
      <c r="AT411" s="92">
        <f t="shared" si="306"/>
        <v>0</v>
      </c>
      <c r="AU411" s="92">
        <f t="shared" si="306"/>
        <v>0</v>
      </c>
      <c r="AV411" s="92">
        <f t="shared" si="306"/>
        <v>0</v>
      </c>
      <c r="AW411" s="92">
        <f t="shared" si="306"/>
        <v>0</v>
      </c>
      <c r="AX411" s="92">
        <f t="shared" si="306"/>
        <v>0</v>
      </c>
      <c r="AY411" s="92">
        <f t="shared" si="306"/>
        <v>0</v>
      </c>
      <c r="AZ411" s="92">
        <f t="shared" si="306"/>
        <v>0</v>
      </c>
      <c r="BA411" s="92">
        <f t="shared" si="306"/>
        <v>0</v>
      </c>
      <c r="BB411" s="92">
        <f t="shared" si="306"/>
        <v>0</v>
      </c>
      <c r="BC411" s="92">
        <f t="shared" si="306"/>
        <v>0</v>
      </c>
      <c r="BD411" s="92">
        <f t="shared" si="306"/>
        <v>0</v>
      </c>
      <c r="BE411" s="92">
        <f t="shared" si="306"/>
        <v>0</v>
      </c>
      <c r="BF411" s="92">
        <f t="shared" si="306"/>
        <v>0</v>
      </c>
      <c r="BG411" s="92">
        <f t="shared" si="306"/>
        <v>0</v>
      </c>
      <c r="BH411" s="92">
        <f t="shared" si="306"/>
        <v>0</v>
      </c>
      <c r="BI411" s="92">
        <f t="shared" si="306"/>
        <v>0</v>
      </c>
      <c r="BJ411" s="92">
        <f t="shared" si="306"/>
        <v>0</v>
      </c>
      <c r="BK411" s="92">
        <f t="shared" si="306"/>
        <v>0</v>
      </c>
      <c r="BL411" s="92">
        <f t="shared" si="306"/>
        <v>0</v>
      </c>
      <c r="BM411" s="92">
        <f t="shared" si="306"/>
        <v>0</v>
      </c>
      <c r="BN411" s="92">
        <f t="shared" si="306"/>
        <v>0</v>
      </c>
      <c r="BO411" s="92">
        <f t="shared" si="306"/>
        <v>0</v>
      </c>
      <c r="BP411" s="92">
        <f t="shared" si="306"/>
        <v>0</v>
      </c>
      <c r="BQ411" s="92">
        <f t="shared" si="306"/>
        <v>0</v>
      </c>
      <c r="BR411" s="92">
        <f t="shared" si="306"/>
        <v>0</v>
      </c>
      <c r="BS411" s="92">
        <f t="shared" si="306"/>
        <v>0</v>
      </c>
      <c r="BT411" s="92">
        <f t="shared" si="306"/>
        <v>0</v>
      </c>
      <c r="BU411" s="92">
        <f t="shared" si="306"/>
        <v>0</v>
      </c>
      <c r="BV411" s="92">
        <f t="shared" si="306"/>
        <v>0</v>
      </c>
      <c r="BW411" s="92">
        <f t="shared" si="306"/>
        <v>0</v>
      </c>
      <c r="BX411" s="92">
        <f t="shared" ref="BX411:CV411" si="307">SUM(BX412:BX415)</f>
        <v>0</v>
      </c>
      <c r="BY411" s="92">
        <f t="shared" si="307"/>
        <v>0</v>
      </c>
      <c r="BZ411" s="92">
        <f t="shared" si="307"/>
        <v>0</v>
      </c>
      <c r="CA411" s="92">
        <f t="shared" si="307"/>
        <v>0</v>
      </c>
      <c r="CB411" s="92">
        <f t="shared" si="307"/>
        <v>0</v>
      </c>
      <c r="CC411" s="92">
        <f t="shared" si="307"/>
        <v>0</v>
      </c>
      <c r="CD411" s="92">
        <f t="shared" si="307"/>
        <v>0</v>
      </c>
      <c r="CE411" s="92">
        <f t="shared" si="307"/>
        <v>0</v>
      </c>
      <c r="CF411" s="92">
        <f t="shared" si="307"/>
        <v>0</v>
      </c>
      <c r="CG411" s="93">
        <f>SUM(CG412:CG415)</f>
        <v>0</v>
      </c>
      <c r="CH411" s="80">
        <f t="shared" ref="CH411:CK411" si="308">SUM(CH412:CH415)</f>
        <v>0</v>
      </c>
      <c r="CI411" s="80">
        <f t="shared" si="308"/>
        <v>0</v>
      </c>
      <c r="CJ411" s="80">
        <f t="shared" si="308"/>
        <v>0</v>
      </c>
      <c r="CK411" s="80">
        <f t="shared" si="308"/>
        <v>0</v>
      </c>
      <c r="CL411" s="8"/>
    </row>
    <row r="412" spans="1:96" ht="14.1" customHeight="1" x14ac:dyDescent="0.25">
      <c r="A412" s="55">
        <f t="shared" si="296"/>
        <v>412</v>
      </c>
      <c r="B412" s="73"/>
      <c r="C412" s="73"/>
      <c r="D412" s="73"/>
      <c r="E412" s="73" t="s">
        <v>19</v>
      </c>
      <c r="F412" s="119" t="s">
        <v>190</v>
      </c>
      <c r="G412" s="73"/>
      <c r="H412" s="73"/>
      <c r="I412" s="73"/>
      <c r="J412" s="63">
        <f t="shared" si="289"/>
        <v>0</v>
      </c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6"/>
      <c r="CH412" s="77"/>
      <c r="CI412" s="77"/>
      <c r="CJ412" s="77"/>
      <c r="CK412" s="77"/>
      <c r="CL412" s="8"/>
    </row>
    <row r="413" spans="1:96" ht="14.1" customHeight="1" x14ac:dyDescent="0.25">
      <c r="A413" s="55">
        <f t="shared" si="296"/>
        <v>413</v>
      </c>
      <c r="B413" s="73"/>
      <c r="C413" s="73"/>
      <c r="D413" s="73"/>
      <c r="E413" s="73" t="s">
        <v>21</v>
      </c>
      <c r="F413" s="119" t="s">
        <v>191</v>
      </c>
      <c r="G413" s="73"/>
      <c r="H413" s="73"/>
      <c r="I413" s="73"/>
      <c r="J413" s="63">
        <f t="shared" si="289"/>
        <v>0</v>
      </c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6"/>
      <c r="CH413" s="77"/>
      <c r="CI413" s="77"/>
      <c r="CJ413" s="77"/>
      <c r="CK413" s="77"/>
      <c r="CL413" s="8"/>
    </row>
    <row r="414" spans="1:96" s="62" customFormat="1" ht="14.1" customHeight="1" x14ac:dyDescent="0.25">
      <c r="A414" s="55">
        <f t="shared" si="296"/>
        <v>414</v>
      </c>
      <c r="B414" s="73"/>
      <c r="C414" s="73"/>
      <c r="D414" s="73"/>
      <c r="E414" s="73" t="s">
        <v>23</v>
      </c>
      <c r="F414" s="119" t="s">
        <v>200</v>
      </c>
      <c r="G414" s="73"/>
      <c r="H414" s="73"/>
      <c r="I414" s="73"/>
      <c r="J414" s="63">
        <f t="shared" si="289"/>
        <v>27025.980000000003</v>
      </c>
      <c r="K414" s="74"/>
      <c r="L414" s="74"/>
      <c r="M414" s="74">
        <v>5013.92</v>
      </c>
      <c r="N414" s="74"/>
      <c r="O414" s="74">
        <v>1774.39</v>
      </c>
      <c r="P414" s="74">
        <v>1262.01</v>
      </c>
      <c r="Q414" s="74">
        <v>16336.47</v>
      </c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>
        <v>968.71</v>
      </c>
      <c r="AF414" s="74">
        <v>426.9</v>
      </c>
      <c r="AG414" s="74">
        <v>315.56</v>
      </c>
      <c r="AH414" s="74">
        <v>928.02</v>
      </c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6"/>
      <c r="CH414" s="77"/>
      <c r="CI414" s="77"/>
      <c r="CJ414" s="77"/>
      <c r="CK414" s="77"/>
      <c r="CL414" s="61"/>
      <c r="CM414" s="9"/>
      <c r="CN414" s="9"/>
      <c r="CO414" s="9"/>
      <c r="CP414"/>
      <c r="CQ414"/>
      <c r="CR414"/>
    </row>
    <row r="415" spans="1:96" ht="14.1" customHeight="1" x14ac:dyDescent="0.25">
      <c r="A415" s="55">
        <f t="shared" si="296"/>
        <v>415</v>
      </c>
      <c r="B415" s="73"/>
      <c r="C415" s="73"/>
      <c r="D415" s="73"/>
      <c r="E415" s="73" t="s">
        <v>25</v>
      </c>
      <c r="F415" s="119" t="s">
        <v>198</v>
      </c>
      <c r="G415" s="73"/>
      <c r="H415" s="73"/>
      <c r="I415" s="73"/>
      <c r="J415" s="63">
        <f t="shared" si="289"/>
        <v>0</v>
      </c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6"/>
      <c r="CH415" s="77"/>
      <c r="CI415" s="77"/>
      <c r="CJ415" s="77"/>
      <c r="CK415" s="77"/>
      <c r="CL415" s="8"/>
    </row>
    <row r="416" spans="1:96" s="103" customFormat="1" ht="14.1" customHeight="1" x14ac:dyDescent="0.25">
      <c r="A416" s="81">
        <f t="shared" si="296"/>
        <v>416</v>
      </c>
      <c r="B416" s="82"/>
      <c r="C416" s="82"/>
      <c r="D416" s="82"/>
      <c r="E416" s="111"/>
      <c r="F416" s="120"/>
      <c r="G416" s="111"/>
      <c r="H416" s="111"/>
      <c r="I416" s="111"/>
      <c r="J416" s="84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6"/>
      <c r="CH416" s="87"/>
      <c r="CI416" s="87"/>
      <c r="CJ416" s="87"/>
      <c r="CK416" s="87"/>
      <c r="CL416" s="8"/>
      <c r="CM416" s="9"/>
      <c r="CN416" s="9"/>
      <c r="CO416" s="9"/>
      <c r="CP416"/>
      <c r="CQ416"/>
      <c r="CR416"/>
    </row>
    <row r="417" spans="1:96" ht="14.1" customHeight="1" x14ac:dyDescent="0.3">
      <c r="A417" s="55">
        <f t="shared" si="296"/>
        <v>417</v>
      </c>
      <c r="B417" s="71"/>
      <c r="C417" s="56" t="s">
        <v>201</v>
      </c>
      <c r="D417" s="121" t="s">
        <v>202</v>
      </c>
      <c r="E417" s="56"/>
      <c r="F417" s="57"/>
      <c r="G417" s="56"/>
      <c r="H417" s="56"/>
      <c r="I417" s="56"/>
      <c r="J417" s="63">
        <f t="shared" si="289"/>
        <v>46689.09</v>
      </c>
      <c r="K417" s="64">
        <f>SUM(K418,K449)</f>
        <v>0</v>
      </c>
      <c r="L417" s="64">
        <f t="shared" ref="L417:BW417" si="309">SUM(L418,L449)</f>
        <v>0</v>
      </c>
      <c r="M417" s="64">
        <f t="shared" si="309"/>
        <v>0</v>
      </c>
      <c r="N417" s="64">
        <f t="shared" si="309"/>
        <v>0</v>
      </c>
      <c r="O417" s="64">
        <f t="shared" si="309"/>
        <v>0</v>
      </c>
      <c r="P417" s="64">
        <f t="shared" si="309"/>
        <v>0</v>
      </c>
      <c r="Q417" s="64">
        <f t="shared" si="309"/>
        <v>0</v>
      </c>
      <c r="R417" s="64">
        <f t="shared" si="309"/>
        <v>0</v>
      </c>
      <c r="S417" s="64">
        <f t="shared" si="309"/>
        <v>0</v>
      </c>
      <c r="T417" s="64">
        <f t="shared" si="309"/>
        <v>0</v>
      </c>
      <c r="U417" s="64">
        <f t="shared" si="309"/>
        <v>0</v>
      </c>
      <c r="V417" s="64">
        <f t="shared" si="309"/>
        <v>0</v>
      </c>
      <c r="W417" s="64">
        <f t="shared" si="309"/>
        <v>0</v>
      </c>
      <c r="X417" s="64">
        <f t="shared" si="309"/>
        <v>0</v>
      </c>
      <c r="Y417" s="64">
        <f t="shared" si="309"/>
        <v>0</v>
      </c>
      <c r="Z417" s="64">
        <f t="shared" si="309"/>
        <v>0</v>
      </c>
      <c r="AA417" s="64">
        <f t="shared" si="309"/>
        <v>0</v>
      </c>
      <c r="AB417" s="64">
        <f t="shared" si="309"/>
        <v>1690.0900000000001</v>
      </c>
      <c r="AC417" s="64">
        <f t="shared" si="309"/>
        <v>25621.29</v>
      </c>
      <c r="AD417" s="64">
        <f t="shared" si="309"/>
        <v>19377.71</v>
      </c>
      <c r="AE417" s="64">
        <f t="shared" si="309"/>
        <v>0</v>
      </c>
      <c r="AF417" s="64">
        <f t="shared" si="309"/>
        <v>0</v>
      </c>
      <c r="AG417" s="64">
        <f t="shared" si="309"/>
        <v>0</v>
      </c>
      <c r="AH417" s="64">
        <f t="shared" si="309"/>
        <v>0</v>
      </c>
      <c r="AI417" s="64">
        <f t="shared" si="309"/>
        <v>0</v>
      </c>
      <c r="AJ417" s="64">
        <f t="shared" si="309"/>
        <v>0</v>
      </c>
      <c r="AK417" s="64">
        <f t="shared" si="309"/>
        <v>0</v>
      </c>
      <c r="AL417" s="64">
        <f t="shared" si="309"/>
        <v>0</v>
      </c>
      <c r="AM417" s="64">
        <f t="shared" si="309"/>
        <v>0</v>
      </c>
      <c r="AN417" s="64">
        <f t="shared" si="309"/>
        <v>0</v>
      </c>
      <c r="AO417" s="64">
        <f t="shared" si="309"/>
        <v>0</v>
      </c>
      <c r="AP417" s="64">
        <f t="shared" si="309"/>
        <v>0</v>
      </c>
      <c r="AQ417" s="64">
        <f t="shared" si="309"/>
        <v>0</v>
      </c>
      <c r="AR417" s="64">
        <f t="shared" si="309"/>
        <v>0</v>
      </c>
      <c r="AS417" s="64">
        <f t="shared" si="309"/>
        <v>0</v>
      </c>
      <c r="AT417" s="64">
        <f t="shared" si="309"/>
        <v>0</v>
      </c>
      <c r="AU417" s="64">
        <f t="shared" si="309"/>
        <v>0</v>
      </c>
      <c r="AV417" s="64">
        <f t="shared" si="309"/>
        <v>0</v>
      </c>
      <c r="AW417" s="64">
        <f t="shared" si="309"/>
        <v>0</v>
      </c>
      <c r="AX417" s="64">
        <f t="shared" si="309"/>
        <v>0</v>
      </c>
      <c r="AY417" s="64">
        <f t="shared" si="309"/>
        <v>0</v>
      </c>
      <c r="AZ417" s="64">
        <f t="shared" si="309"/>
        <v>0</v>
      </c>
      <c r="BA417" s="64">
        <f t="shared" si="309"/>
        <v>0</v>
      </c>
      <c r="BB417" s="64">
        <f t="shared" si="309"/>
        <v>0</v>
      </c>
      <c r="BC417" s="64">
        <f t="shared" si="309"/>
        <v>0</v>
      </c>
      <c r="BD417" s="64">
        <f t="shared" si="309"/>
        <v>0</v>
      </c>
      <c r="BE417" s="64">
        <f t="shared" si="309"/>
        <v>0</v>
      </c>
      <c r="BF417" s="64">
        <f t="shared" si="309"/>
        <v>0</v>
      </c>
      <c r="BG417" s="64">
        <f t="shared" si="309"/>
        <v>0</v>
      </c>
      <c r="BH417" s="64">
        <f t="shared" si="309"/>
        <v>0</v>
      </c>
      <c r="BI417" s="64">
        <f t="shared" si="309"/>
        <v>0</v>
      </c>
      <c r="BJ417" s="64">
        <f t="shared" si="309"/>
        <v>0</v>
      </c>
      <c r="BK417" s="64">
        <f t="shared" si="309"/>
        <v>0</v>
      </c>
      <c r="BL417" s="64">
        <f t="shared" si="309"/>
        <v>0</v>
      </c>
      <c r="BM417" s="64">
        <f t="shared" si="309"/>
        <v>0</v>
      </c>
      <c r="BN417" s="64">
        <f t="shared" si="309"/>
        <v>0</v>
      </c>
      <c r="BO417" s="64">
        <f t="shared" si="309"/>
        <v>0</v>
      </c>
      <c r="BP417" s="64">
        <f t="shared" si="309"/>
        <v>0</v>
      </c>
      <c r="BQ417" s="64">
        <f t="shared" si="309"/>
        <v>0</v>
      </c>
      <c r="BR417" s="64">
        <f t="shared" si="309"/>
        <v>0</v>
      </c>
      <c r="BS417" s="64">
        <f t="shared" si="309"/>
        <v>0</v>
      </c>
      <c r="BT417" s="64">
        <f t="shared" si="309"/>
        <v>0</v>
      </c>
      <c r="BU417" s="64">
        <f t="shared" si="309"/>
        <v>0</v>
      </c>
      <c r="BV417" s="64">
        <f t="shared" si="309"/>
        <v>0</v>
      </c>
      <c r="BW417" s="64">
        <f t="shared" si="309"/>
        <v>0</v>
      </c>
      <c r="BX417" s="64">
        <f t="shared" ref="BX417:CV417" si="310">SUM(BX418,BX449)</f>
        <v>0</v>
      </c>
      <c r="BY417" s="64">
        <f t="shared" si="310"/>
        <v>0</v>
      </c>
      <c r="BZ417" s="64">
        <f t="shared" si="310"/>
        <v>0</v>
      </c>
      <c r="CA417" s="64">
        <f t="shared" si="310"/>
        <v>0</v>
      </c>
      <c r="CB417" s="64">
        <f t="shared" si="310"/>
        <v>0</v>
      </c>
      <c r="CC417" s="64">
        <f t="shared" si="310"/>
        <v>0</v>
      </c>
      <c r="CD417" s="64">
        <f t="shared" si="310"/>
        <v>0</v>
      </c>
      <c r="CE417" s="64">
        <f t="shared" si="310"/>
        <v>0</v>
      </c>
      <c r="CF417" s="64">
        <f t="shared" si="310"/>
        <v>0</v>
      </c>
      <c r="CG417" s="65">
        <f>SUM(CG418,CG449)</f>
        <v>0</v>
      </c>
      <c r="CH417" s="64">
        <f t="shared" ref="CH417:CK417" si="311">SUM(CH418,CH449)</f>
        <v>0</v>
      </c>
      <c r="CI417" s="64">
        <f t="shared" si="311"/>
        <v>0</v>
      </c>
      <c r="CJ417" s="64">
        <f t="shared" si="311"/>
        <v>0</v>
      </c>
      <c r="CK417" s="64">
        <f t="shared" si="311"/>
        <v>0</v>
      </c>
      <c r="CL417" s="8"/>
    </row>
    <row r="418" spans="1:96" ht="14.1" customHeight="1" x14ac:dyDescent="0.25">
      <c r="A418" s="55">
        <f t="shared" si="296"/>
        <v>418</v>
      </c>
      <c r="B418" s="71"/>
      <c r="C418" s="71"/>
      <c r="D418" s="71" t="s">
        <v>188</v>
      </c>
      <c r="E418" s="102" t="s">
        <v>18</v>
      </c>
      <c r="F418" s="94"/>
      <c r="G418" s="71"/>
      <c r="H418" s="71"/>
      <c r="I418" s="71"/>
      <c r="J418" s="63">
        <f t="shared" si="289"/>
        <v>46689.09</v>
      </c>
      <c r="K418" s="64">
        <f>SUM(K419,K429,K439)</f>
        <v>0</v>
      </c>
      <c r="L418" s="64">
        <f t="shared" ref="L418:BW418" si="312">SUM(L419,L429,L439)</f>
        <v>0</v>
      </c>
      <c r="M418" s="64">
        <f t="shared" si="312"/>
        <v>0</v>
      </c>
      <c r="N418" s="64">
        <f t="shared" si="312"/>
        <v>0</v>
      </c>
      <c r="O418" s="64">
        <f t="shared" si="312"/>
        <v>0</v>
      </c>
      <c r="P418" s="64">
        <f t="shared" si="312"/>
        <v>0</v>
      </c>
      <c r="Q418" s="64">
        <f t="shared" si="312"/>
        <v>0</v>
      </c>
      <c r="R418" s="64">
        <f t="shared" si="312"/>
        <v>0</v>
      </c>
      <c r="S418" s="64">
        <f t="shared" si="312"/>
        <v>0</v>
      </c>
      <c r="T418" s="64">
        <f t="shared" si="312"/>
        <v>0</v>
      </c>
      <c r="U418" s="64">
        <f t="shared" si="312"/>
        <v>0</v>
      </c>
      <c r="V418" s="64">
        <f t="shared" si="312"/>
        <v>0</v>
      </c>
      <c r="W418" s="64">
        <f t="shared" si="312"/>
        <v>0</v>
      </c>
      <c r="X418" s="64">
        <f t="shared" si="312"/>
        <v>0</v>
      </c>
      <c r="Y418" s="64">
        <f t="shared" si="312"/>
        <v>0</v>
      </c>
      <c r="Z418" s="64">
        <f t="shared" si="312"/>
        <v>0</v>
      </c>
      <c r="AA418" s="64">
        <f t="shared" si="312"/>
        <v>0</v>
      </c>
      <c r="AB418" s="64">
        <f t="shared" si="312"/>
        <v>1690.0900000000001</v>
      </c>
      <c r="AC418" s="64">
        <f t="shared" si="312"/>
        <v>25621.29</v>
      </c>
      <c r="AD418" s="64">
        <f t="shared" si="312"/>
        <v>19377.71</v>
      </c>
      <c r="AE418" s="64">
        <f t="shared" si="312"/>
        <v>0</v>
      </c>
      <c r="AF418" s="64">
        <f t="shared" si="312"/>
        <v>0</v>
      </c>
      <c r="AG418" s="64">
        <f t="shared" si="312"/>
        <v>0</v>
      </c>
      <c r="AH418" s="64">
        <f t="shared" si="312"/>
        <v>0</v>
      </c>
      <c r="AI418" s="64">
        <f t="shared" si="312"/>
        <v>0</v>
      </c>
      <c r="AJ418" s="64">
        <f t="shared" si="312"/>
        <v>0</v>
      </c>
      <c r="AK418" s="64">
        <f t="shared" si="312"/>
        <v>0</v>
      </c>
      <c r="AL418" s="64">
        <f t="shared" si="312"/>
        <v>0</v>
      </c>
      <c r="AM418" s="64">
        <f t="shared" si="312"/>
        <v>0</v>
      </c>
      <c r="AN418" s="64">
        <f t="shared" si="312"/>
        <v>0</v>
      </c>
      <c r="AO418" s="64">
        <f t="shared" si="312"/>
        <v>0</v>
      </c>
      <c r="AP418" s="64">
        <f t="shared" si="312"/>
        <v>0</v>
      </c>
      <c r="AQ418" s="64">
        <f t="shared" si="312"/>
        <v>0</v>
      </c>
      <c r="AR418" s="64">
        <f t="shared" si="312"/>
        <v>0</v>
      </c>
      <c r="AS418" s="64">
        <f t="shared" si="312"/>
        <v>0</v>
      </c>
      <c r="AT418" s="64">
        <f t="shared" si="312"/>
        <v>0</v>
      </c>
      <c r="AU418" s="64">
        <f t="shared" si="312"/>
        <v>0</v>
      </c>
      <c r="AV418" s="64">
        <f t="shared" si="312"/>
        <v>0</v>
      </c>
      <c r="AW418" s="64">
        <f t="shared" si="312"/>
        <v>0</v>
      </c>
      <c r="AX418" s="64">
        <f t="shared" si="312"/>
        <v>0</v>
      </c>
      <c r="AY418" s="64">
        <f t="shared" si="312"/>
        <v>0</v>
      </c>
      <c r="AZ418" s="64">
        <f t="shared" si="312"/>
        <v>0</v>
      </c>
      <c r="BA418" s="64">
        <f t="shared" si="312"/>
        <v>0</v>
      </c>
      <c r="BB418" s="64">
        <f t="shared" si="312"/>
        <v>0</v>
      </c>
      <c r="BC418" s="64">
        <f t="shared" si="312"/>
        <v>0</v>
      </c>
      <c r="BD418" s="64">
        <f t="shared" si="312"/>
        <v>0</v>
      </c>
      <c r="BE418" s="64">
        <f t="shared" si="312"/>
        <v>0</v>
      </c>
      <c r="BF418" s="64">
        <f t="shared" si="312"/>
        <v>0</v>
      </c>
      <c r="BG418" s="64">
        <f t="shared" si="312"/>
        <v>0</v>
      </c>
      <c r="BH418" s="64">
        <f t="shared" si="312"/>
        <v>0</v>
      </c>
      <c r="BI418" s="64">
        <f t="shared" si="312"/>
        <v>0</v>
      </c>
      <c r="BJ418" s="64">
        <f t="shared" si="312"/>
        <v>0</v>
      </c>
      <c r="BK418" s="64">
        <f t="shared" si="312"/>
        <v>0</v>
      </c>
      <c r="BL418" s="64">
        <f t="shared" si="312"/>
        <v>0</v>
      </c>
      <c r="BM418" s="64">
        <f t="shared" si="312"/>
        <v>0</v>
      </c>
      <c r="BN418" s="64">
        <f t="shared" si="312"/>
        <v>0</v>
      </c>
      <c r="BO418" s="64">
        <f t="shared" si="312"/>
        <v>0</v>
      </c>
      <c r="BP418" s="64">
        <f t="shared" si="312"/>
        <v>0</v>
      </c>
      <c r="BQ418" s="64">
        <f t="shared" si="312"/>
        <v>0</v>
      </c>
      <c r="BR418" s="64">
        <f t="shared" si="312"/>
        <v>0</v>
      </c>
      <c r="BS418" s="64">
        <f t="shared" si="312"/>
        <v>0</v>
      </c>
      <c r="BT418" s="64">
        <f t="shared" si="312"/>
        <v>0</v>
      </c>
      <c r="BU418" s="64">
        <f t="shared" si="312"/>
        <v>0</v>
      </c>
      <c r="BV418" s="64">
        <f t="shared" si="312"/>
        <v>0</v>
      </c>
      <c r="BW418" s="64">
        <f t="shared" si="312"/>
        <v>0</v>
      </c>
      <c r="BX418" s="64">
        <f t="shared" ref="BX418:CV418" si="313">SUM(BX419,BX429,BX439)</f>
        <v>0</v>
      </c>
      <c r="BY418" s="64">
        <f t="shared" si="313"/>
        <v>0</v>
      </c>
      <c r="BZ418" s="64">
        <f t="shared" si="313"/>
        <v>0</v>
      </c>
      <c r="CA418" s="64">
        <f t="shared" si="313"/>
        <v>0</v>
      </c>
      <c r="CB418" s="64">
        <f t="shared" si="313"/>
        <v>0</v>
      </c>
      <c r="CC418" s="64">
        <f t="shared" si="313"/>
        <v>0</v>
      </c>
      <c r="CD418" s="64">
        <f t="shared" si="313"/>
        <v>0</v>
      </c>
      <c r="CE418" s="64">
        <f t="shared" si="313"/>
        <v>0</v>
      </c>
      <c r="CF418" s="64">
        <f t="shared" si="313"/>
        <v>0</v>
      </c>
      <c r="CG418" s="65">
        <f>SUM(CG419,CG429,CG439)</f>
        <v>0</v>
      </c>
      <c r="CH418" s="64">
        <f t="shared" ref="CH418:CK418" si="314">SUM(CH419,CH429,CH439)</f>
        <v>0</v>
      </c>
      <c r="CI418" s="64">
        <f t="shared" si="314"/>
        <v>0</v>
      </c>
      <c r="CJ418" s="64">
        <f t="shared" si="314"/>
        <v>0</v>
      </c>
      <c r="CK418" s="64">
        <f t="shared" si="314"/>
        <v>0</v>
      </c>
      <c r="CL418" s="8"/>
    </row>
    <row r="419" spans="1:96" ht="14.1" customHeight="1" x14ac:dyDescent="0.25">
      <c r="A419" s="55">
        <f t="shared" si="296"/>
        <v>419</v>
      </c>
      <c r="B419" s="71"/>
      <c r="C419" s="71"/>
      <c r="D419" s="71"/>
      <c r="E419" s="71" t="s">
        <v>19</v>
      </c>
      <c r="F419" s="122" t="str">
        <f>$H$47</f>
        <v xml:space="preserve">דרוג AA- ומעלה </v>
      </c>
      <c r="G419" s="71"/>
      <c r="H419" s="71"/>
      <c r="I419" s="71"/>
      <c r="J419" s="63">
        <f t="shared" si="289"/>
        <v>46689.09</v>
      </c>
      <c r="K419" s="92">
        <f>SUM(K420:K428)</f>
        <v>0</v>
      </c>
      <c r="L419" s="92">
        <f t="shared" ref="L419:BW419" si="315">SUM(L420:L428)</f>
        <v>0</v>
      </c>
      <c r="M419" s="92">
        <f t="shared" si="315"/>
        <v>0</v>
      </c>
      <c r="N419" s="92">
        <f t="shared" si="315"/>
        <v>0</v>
      </c>
      <c r="O419" s="92">
        <f t="shared" si="315"/>
        <v>0</v>
      </c>
      <c r="P419" s="92">
        <f t="shared" si="315"/>
        <v>0</v>
      </c>
      <c r="Q419" s="92">
        <f t="shared" si="315"/>
        <v>0</v>
      </c>
      <c r="R419" s="92">
        <f t="shared" si="315"/>
        <v>0</v>
      </c>
      <c r="S419" s="92">
        <f t="shared" si="315"/>
        <v>0</v>
      </c>
      <c r="T419" s="92">
        <f t="shared" si="315"/>
        <v>0</v>
      </c>
      <c r="U419" s="92">
        <f t="shared" si="315"/>
        <v>0</v>
      </c>
      <c r="V419" s="92">
        <f t="shared" si="315"/>
        <v>0</v>
      </c>
      <c r="W419" s="92">
        <f t="shared" si="315"/>
        <v>0</v>
      </c>
      <c r="X419" s="92">
        <f t="shared" si="315"/>
        <v>0</v>
      </c>
      <c r="Y419" s="92">
        <f t="shared" si="315"/>
        <v>0</v>
      </c>
      <c r="Z419" s="92">
        <f t="shared" si="315"/>
        <v>0</v>
      </c>
      <c r="AA419" s="92">
        <f t="shared" si="315"/>
        <v>0</v>
      </c>
      <c r="AB419" s="92">
        <f t="shared" si="315"/>
        <v>1690.0900000000001</v>
      </c>
      <c r="AC419" s="92">
        <f t="shared" si="315"/>
        <v>25621.29</v>
      </c>
      <c r="AD419" s="92">
        <f t="shared" si="315"/>
        <v>19377.71</v>
      </c>
      <c r="AE419" s="92">
        <f t="shared" si="315"/>
        <v>0</v>
      </c>
      <c r="AF419" s="92">
        <f t="shared" si="315"/>
        <v>0</v>
      </c>
      <c r="AG419" s="92">
        <f t="shared" si="315"/>
        <v>0</v>
      </c>
      <c r="AH419" s="92">
        <f t="shared" si="315"/>
        <v>0</v>
      </c>
      <c r="AI419" s="92">
        <f t="shared" si="315"/>
        <v>0</v>
      </c>
      <c r="AJ419" s="92">
        <f t="shared" si="315"/>
        <v>0</v>
      </c>
      <c r="AK419" s="92">
        <f t="shared" si="315"/>
        <v>0</v>
      </c>
      <c r="AL419" s="92">
        <f t="shared" si="315"/>
        <v>0</v>
      </c>
      <c r="AM419" s="92">
        <f t="shared" si="315"/>
        <v>0</v>
      </c>
      <c r="AN419" s="92">
        <f t="shared" si="315"/>
        <v>0</v>
      </c>
      <c r="AO419" s="92">
        <f t="shared" si="315"/>
        <v>0</v>
      </c>
      <c r="AP419" s="92">
        <f t="shared" si="315"/>
        <v>0</v>
      </c>
      <c r="AQ419" s="92">
        <f t="shared" si="315"/>
        <v>0</v>
      </c>
      <c r="AR419" s="92">
        <f t="shared" si="315"/>
        <v>0</v>
      </c>
      <c r="AS419" s="92">
        <f t="shared" si="315"/>
        <v>0</v>
      </c>
      <c r="AT419" s="92">
        <f t="shared" si="315"/>
        <v>0</v>
      </c>
      <c r="AU419" s="92">
        <f t="shared" si="315"/>
        <v>0</v>
      </c>
      <c r="AV419" s="92">
        <f t="shared" si="315"/>
        <v>0</v>
      </c>
      <c r="AW419" s="92">
        <f t="shared" si="315"/>
        <v>0</v>
      </c>
      <c r="AX419" s="92">
        <f t="shared" si="315"/>
        <v>0</v>
      </c>
      <c r="AY419" s="92">
        <f t="shared" si="315"/>
        <v>0</v>
      </c>
      <c r="AZ419" s="92">
        <f t="shared" si="315"/>
        <v>0</v>
      </c>
      <c r="BA419" s="92">
        <f t="shared" si="315"/>
        <v>0</v>
      </c>
      <c r="BB419" s="92">
        <f t="shared" si="315"/>
        <v>0</v>
      </c>
      <c r="BC419" s="92">
        <f t="shared" si="315"/>
        <v>0</v>
      </c>
      <c r="BD419" s="92">
        <f t="shared" si="315"/>
        <v>0</v>
      </c>
      <c r="BE419" s="92">
        <f t="shared" si="315"/>
        <v>0</v>
      </c>
      <c r="BF419" s="92">
        <f t="shared" si="315"/>
        <v>0</v>
      </c>
      <c r="BG419" s="92">
        <f t="shared" si="315"/>
        <v>0</v>
      </c>
      <c r="BH419" s="92">
        <f t="shared" si="315"/>
        <v>0</v>
      </c>
      <c r="BI419" s="92">
        <f t="shared" si="315"/>
        <v>0</v>
      </c>
      <c r="BJ419" s="92">
        <f t="shared" si="315"/>
        <v>0</v>
      </c>
      <c r="BK419" s="92">
        <f t="shared" si="315"/>
        <v>0</v>
      </c>
      <c r="BL419" s="92">
        <f t="shared" si="315"/>
        <v>0</v>
      </c>
      <c r="BM419" s="92">
        <f t="shared" si="315"/>
        <v>0</v>
      </c>
      <c r="BN419" s="92">
        <f t="shared" si="315"/>
        <v>0</v>
      </c>
      <c r="BO419" s="92">
        <f t="shared" si="315"/>
        <v>0</v>
      </c>
      <c r="BP419" s="92">
        <f t="shared" si="315"/>
        <v>0</v>
      </c>
      <c r="BQ419" s="92">
        <f t="shared" si="315"/>
        <v>0</v>
      </c>
      <c r="BR419" s="92">
        <f t="shared" si="315"/>
        <v>0</v>
      </c>
      <c r="BS419" s="92">
        <f t="shared" si="315"/>
        <v>0</v>
      </c>
      <c r="BT419" s="92">
        <f t="shared" si="315"/>
        <v>0</v>
      </c>
      <c r="BU419" s="92">
        <f t="shared" si="315"/>
        <v>0</v>
      </c>
      <c r="BV419" s="92">
        <f t="shared" si="315"/>
        <v>0</v>
      </c>
      <c r="BW419" s="92">
        <f t="shared" si="315"/>
        <v>0</v>
      </c>
      <c r="BX419" s="92">
        <f t="shared" ref="BX419:CV419" si="316">SUM(BX420:BX428)</f>
        <v>0</v>
      </c>
      <c r="BY419" s="92">
        <f t="shared" si="316"/>
        <v>0</v>
      </c>
      <c r="BZ419" s="92">
        <f t="shared" si="316"/>
        <v>0</v>
      </c>
      <c r="CA419" s="92">
        <f t="shared" si="316"/>
        <v>0</v>
      </c>
      <c r="CB419" s="92">
        <f t="shared" si="316"/>
        <v>0</v>
      </c>
      <c r="CC419" s="92">
        <f t="shared" si="316"/>
        <v>0</v>
      </c>
      <c r="CD419" s="92">
        <f t="shared" si="316"/>
        <v>0</v>
      </c>
      <c r="CE419" s="92">
        <f t="shared" si="316"/>
        <v>0</v>
      </c>
      <c r="CF419" s="92">
        <f t="shared" si="316"/>
        <v>0</v>
      </c>
      <c r="CG419" s="93">
        <f>SUM(CG420:CG428)</f>
        <v>0</v>
      </c>
      <c r="CH419" s="80">
        <f t="shared" ref="CH419:CK419" si="317">SUM(CH420:CH428)</f>
        <v>0</v>
      </c>
      <c r="CI419" s="80">
        <f t="shared" si="317"/>
        <v>0</v>
      </c>
      <c r="CJ419" s="80">
        <f t="shared" si="317"/>
        <v>0</v>
      </c>
      <c r="CK419" s="80">
        <f t="shared" si="317"/>
        <v>0</v>
      </c>
      <c r="CL419" s="8"/>
    </row>
    <row r="420" spans="1:96" ht="14.1" customHeight="1" x14ac:dyDescent="0.25">
      <c r="A420" s="55">
        <f t="shared" si="296"/>
        <v>420</v>
      </c>
      <c r="B420" s="73"/>
      <c r="C420" s="73"/>
      <c r="D420" s="73"/>
      <c r="E420" s="71"/>
      <c r="F420" s="96" t="s">
        <v>39</v>
      </c>
      <c r="G420" s="119" t="s">
        <v>203</v>
      </c>
      <c r="H420" s="73"/>
      <c r="I420" s="73"/>
      <c r="J420" s="63">
        <f t="shared" si="289"/>
        <v>0</v>
      </c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6"/>
      <c r="CH420" s="77"/>
      <c r="CI420" s="77"/>
      <c r="CJ420" s="77"/>
      <c r="CK420" s="77"/>
      <c r="CL420" s="8"/>
    </row>
    <row r="421" spans="1:96" ht="14.1" customHeight="1" x14ac:dyDescent="0.25">
      <c r="A421" s="55">
        <f t="shared" si="296"/>
        <v>421</v>
      </c>
      <c r="B421" s="73"/>
      <c r="C421" s="73"/>
      <c r="D421" s="73"/>
      <c r="E421" s="73"/>
      <c r="F421" s="96" t="s">
        <v>51</v>
      </c>
      <c r="G421" s="119" t="s">
        <v>204</v>
      </c>
      <c r="H421" s="73"/>
      <c r="I421" s="73"/>
      <c r="J421" s="63">
        <f t="shared" si="289"/>
        <v>17258.7</v>
      </c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>
        <v>1001.5</v>
      </c>
      <c r="AC421" s="74">
        <v>16257.2</v>
      </c>
      <c r="AD421" s="74"/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6"/>
      <c r="CH421" s="77"/>
      <c r="CI421" s="77"/>
      <c r="CJ421" s="77"/>
      <c r="CK421" s="77"/>
      <c r="CL421" s="8"/>
    </row>
    <row r="422" spans="1:96" ht="14.1" customHeight="1" x14ac:dyDescent="0.25">
      <c r="A422" s="55">
        <f t="shared" si="296"/>
        <v>422</v>
      </c>
      <c r="B422" s="73"/>
      <c r="C422" s="73"/>
      <c r="D422" s="73"/>
      <c r="E422" s="73"/>
      <c r="F422" s="96" t="s">
        <v>73</v>
      </c>
      <c r="G422" s="119" t="s">
        <v>205</v>
      </c>
      <c r="H422" s="73"/>
      <c r="I422" s="73"/>
      <c r="J422" s="63">
        <f t="shared" si="289"/>
        <v>29430.39</v>
      </c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>
        <v>688.59</v>
      </c>
      <c r="AC422" s="74">
        <v>9364.09</v>
      </c>
      <c r="AD422" s="74">
        <v>19377.71</v>
      </c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6"/>
      <c r="CH422" s="77"/>
      <c r="CI422" s="77"/>
      <c r="CJ422" s="77"/>
      <c r="CK422" s="77"/>
      <c r="CL422" s="8"/>
    </row>
    <row r="423" spans="1:96" ht="14.1" customHeight="1" x14ac:dyDescent="0.25">
      <c r="A423" s="55">
        <f t="shared" si="296"/>
        <v>423</v>
      </c>
      <c r="B423" s="73"/>
      <c r="C423" s="73"/>
      <c r="D423" s="73"/>
      <c r="E423" s="73"/>
      <c r="F423" s="96" t="s">
        <v>75</v>
      </c>
      <c r="G423" s="119" t="s">
        <v>206</v>
      </c>
      <c r="H423" s="73"/>
      <c r="I423" s="73"/>
      <c r="J423" s="63">
        <f t="shared" si="289"/>
        <v>0</v>
      </c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6"/>
      <c r="CH423" s="77"/>
      <c r="CI423" s="77"/>
      <c r="CJ423" s="77"/>
      <c r="CK423" s="77"/>
      <c r="CL423" s="8"/>
    </row>
    <row r="424" spans="1:96" s="62" customFormat="1" ht="14.1" customHeight="1" x14ac:dyDescent="0.25">
      <c r="A424" s="55">
        <f t="shared" si="296"/>
        <v>424</v>
      </c>
      <c r="B424" s="73"/>
      <c r="C424" s="73"/>
      <c r="D424" s="73"/>
      <c r="E424" s="73"/>
      <c r="F424" s="96" t="s">
        <v>98</v>
      </c>
      <c r="G424" s="119" t="s">
        <v>207</v>
      </c>
      <c r="H424" s="73"/>
      <c r="I424" s="73"/>
      <c r="J424" s="63">
        <f t="shared" si="289"/>
        <v>0</v>
      </c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6"/>
      <c r="CH424" s="77"/>
      <c r="CI424" s="77"/>
      <c r="CJ424" s="77"/>
      <c r="CK424" s="77"/>
      <c r="CL424" s="61"/>
      <c r="CM424" s="9"/>
      <c r="CN424" s="9"/>
      <c r="CO424" s="9"/>
      <c r="CP424"/>
      <c r="CQ424"/>
      <c r="CR424"/>
    </row>
    <row r="425" spans="1:96" ht="14.1" customHeight="1" x14ac:dyDescent="0.25">
      <c r="A425" s="55">
        <f t="shared" si="296"/>
        <v>425</v>
      </c>
      <c r="B425" s="73"/>
      <c r="C425" s="73"/>
      <c r="D425" s="73"/>
      <c r="E425" s="73"/>
      <c r="F425" s="96" t="s">
        <v>100</v>
      </c>
      <c r="G425" s="119" t="s">
        <v>208</v>
      </c>
      <c r="H425" s="73"/>
      <c r="I425" s="73"/>
      <c r="J425" s="63">
        <f t="shared" si="289"/>
        <v>0</v>
      </c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6"/>
      <c r="CH425" s="77"/>
      <c r="CI425" s="77"/>
      <c r="CJ425" s="77"/>
      <c r="CK425" s="77"/>
      <c r="CL425" s="8"/>
    </row>
    <row r="426" spans="1:96" ht="14.1" customHeight="1" x14ac:dyDescent="0.25">
      <c r="A426" s="55">
        <f t="shared" si="296"/>
        <v>426</v>
      </c>
      <c r="B426" s="73"/>
      <c r="C426" s="73"/>
      <c r="D426" s="73"/>
      <c r="E426" s="73"/>
      <c r="F426" s="96" t="s">
        <v>209</v>
      </c>
      <c r="G426" s="119" t="s">
        <v>210</v>
      </c>
      <c r="H426" s="73"/>
      <c r="I426" s="73"/>
      <c r="J426" s="63">
        <f t="shared" si="289"/>
        <v>0</v>
      </c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6"/>
      <c r="CH426" s="77"/>
      <c r="CI426" s="77"/>
      <c r="CJ426" s="77"/>
      <c r="CK426" s="77"/>
      <c r="CL426" s="8"/>
    </row>
    <row r="427" spans="1:96" ht="14.1" customHeight="1" x14ac:dyDescent="0.25">
      <c r="A427" s="55">
        <f t="shared" si="296"/>
        <v>427</v>
      </c>
      <c r="B427" s="73"/>
      <c r="C427" s="73"/>
      <c r="D427" s="73"/>
      <c r="E427" s="73"/>
      <c r="F427" s="96" t="s">
        <v>211</v>
      </c>
      <c r="G427" s="119" t="s">
        <v>212</v>
      </c>
      <c r="H427" s="73"/>
      <c r="I427" s="73"/>
      <c r="J427" s="63">
        <f t="shared" si="289"/>
        <v>0</v>
      </c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6"/>
      <c r="CH427" s="77"/>
      <c r="CI427" s="77"/>
      <c r="CJ427" s="77"/>
      <c r="CK427" s="77"/>
      <c r="CL427" s="8"/>
    </row>
    <row r="428" spans="1:96" ht="14.1" customHeight="1" x14ac:dyDescent="0.25">
      <c r="A428" s="55">
        <f t="shared" si="296"/>
        <v>428</v>
      </c>
      <c r="B428" s="73"/>
      <c r="C428" s="73"/>
      <c r="D428" s="73"/>
      <c r="E428" s="73"/>
      <c r="F428" s="96" t="s">
        <v>213</v>
      </c>
      <c r="G428" s="119" t="s">
        <v>6</v>
      </c>
      <c r="H428" s="73"/>
      <c r="I428" s="73"/>
      <c r="J428" s="63">
        <f t="shared" si="289"/>
        <v>0</v>
      </c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6"/>
      <c r="CH428" s="77"/>
      <c r="CI428" s="77"/>
      <c r="CJ428" s="77"/>
      <c r="CK428" s="77"/>
      <c r="CL428" s="8"/>
    </row>
    <row r="429" spans="1:96" ht="14.1" customHeight="1" x14ac:dyDescent="0.25">
      <c r="A429" s="55">
        <f t="shared" si="296"/>
        <v>429</v>
      </c>
      <c r="B429" s="71"/>
      <c r="C429" s="71"/>
      <c r="D429" s="71"/>
      <c r="E429" s="71" t="s">
        <v>21</v>
      </c>
      <c r="F429" s="122" t="str">
        <f>$H$51</f>
        <v xml:space="preserve">דרוג BBB- ועד A+ </v>
      </c>
      <c r="G429" s="71"/>
      <c r="H429" s="71"/>
      <c r="I429" s="71"/>
      <c r="J429" s="63">
        <f t="shared" si="289"/>
        <v>0</v>
      </c>
      <c r="K429" s="92">
        <f>SUM(K430:K438)</f>
        <v>0</v>
      </c>
      <c r="L429" s="92">
        <f t="shared" ref="L429:BW429" si="318">SUM(L430:L438)</f>
        <v>0</v>
      </c>
      <c r="M429" s="92">
        <f t="shared" si="318"/>
        <v>0</v>
      </c>
      <c r="N429" s="92">
        <f t="shared" si="318"/>
        <v>0</v>
      </c>
      <c r="O429" s="92">
        <f t="shared" si="318"/>
        <v>0</v>
      </c>
      <c r="P429" s="92">
        <f t="shared" si="318"/>
        <v>0</v>
      </c>
      <c r="Q429" s="92">
        <f t="shared" si="318"/>
        <v>0</v>
      </c>
      <c r="R429" s="92">
        <f t="shared" si="318"/>
        <v>0</v>
      </c>
      <c r="S429" s="92">
        <f t="shared" si="318"/>
        <v>0</v>
      </c>
      <c r="T429" s="92">
        <f t="shared" si="318"/>
        <v>0</v>
      </c>
      <c r="U429" s="92">
        <f t="shared" si="318"/>
        <v>0</v>
      </c>
      <c r="V429" s="92">
        <f t="shared" si="318"/>
        <v>0</v>
      </c>
      <c r="W429" s="92">
        <f t="shared" si="318"/>
        <v>0</v>
      </c>
      <c r="X429" s="92">
        <f t="shared" si="318"/>
        <v>0</v>
      </c>
      <c r="Y429" s="92">
        <f t="shared" si="318"/>
        <v>0</v>
      </c>
      <c r="Z429" s="92">
        <f t="shared" si="318"/>
        <v>0</v>
      </c>
      <c r="AA429" s="92">
        <f t="shared" si="318"/>
        <v>0</v>
      </c>
      <c r="AB429" s="92">
        <f t="shared" si="318"/>
        <v>0</v>
      </c>
      <c r="AC429" s="92">
        <f t="shared" si="318"/>
        <v>0</v>
      </c>
      <c r="AD429" s="92">
        <f t="shared" si="318"/>
        <v>0</v>
      </c>
      <c r="AE429" s="92">
        <f t="shared" si="318"/>
        <v>0</v>
      </c>
      <c r="AF429" s="92">
        <f t="shared" si="318"/>
        <v>0</v>
      </c>
      <c r="AG429" s="92">
        <f t="shared" si="318"/>
        <v>0</v>
      </c>
      <c r="AH429" s="92">
        <f t="shared" si="318"/>
        <v>0</v>
      </c>
      <c r="AI429" s="92">
        <f t="shared" si="318"/>
        <v>0</v>
      </c>
      <c r="AJ429" s="92">
        <f t="shared" si="318"/>
        <v>0</v>
      </c>
      <c r="AK429" s="92">
        <f t="shared" si="318"/>
        <v>0</v>
      </c>
      <c r="AL429" s="92">
        <f t="shared" si="318"/>
        <v>0</v>
      </c>
      <c r="AM429" s="92">
        <f t="shared" si="318"/>
        <v>0</v>
      </c>
      <c r="AN429" s="92">
        <f t="shared" si="318"/>
        <v>0</v>
      </c>
      <c r="AO429" s="92">
        <f t="shared" si="318"/>
        <v>0</v>
      </c>
      <c r="AP429" s="92">
        <f t="shared" si="318"/>
        <v>0</v>
      </c>
      <c r="AQ429" s="92">
        <f t="shared" si="318"/>
        <v>0</v>
      </c>
      <c r="AR429" s="92">
        <f t="shared" si="318"/>
        <v>0</v>
      </c>
      <c r="AS429" s="92">
        <f t="shared" si="318"/>
        <v>0</v>
      </c>
      <c r="AT429" s="92">
        <f t="shared" si="318"/>
        <v>0</v>
      </c>
      <c r="AU429" s="92">
        <f t="shared" si="318"/>
        <v>0</v>
      </c>
      <c r="AV429" s="92">
        <f t="shared" si="318"/>
        <v>0</v>
      </c>
      <c r="AW429" s="92">
        <f t="shared" si="318"/>
        <v>0</v>
      </c>
      <c r="AX429" s="92">
        <f t="shared" si="318"/>
        <v>0</v>
      </c>
      <c r="AY429" s="92">
        <f t="shared" si="318"/>
        <v>0</v>
      </c>
      <c r="AZ429" s="92">
        <f t="shared" si="318"/>
        <v>0</v>
      </c>
      <c r="BA429" s="92">
        <f t="shared" si="318"/>
        <v>0</v>
      </c>
      <c r="BB429" s="92">
        <f t="shared" si="318"/>
        <v>0</v>
      </c>
      <c r="BC429" s="92">
        <f t="shared" si="318"/>
        <v>0</v>
      </c>
      <c r="BD429" s="92">
        <f t="shared" si="318"/>
        <v>0</v>
      </c>
      <c r="BE429" s="92">
        <f t="shared" si="318"/>
        <v>0</v>
      </c>
      <c r="BF429" s="92">
        <f t="shared" si="318"/>
        <v>0</v>
      </c>
      <c r="BG429" s="92">
        <f t="shared" si="318"/>
        <v>0</v>
      </c>
      <c r="BH429" s="92">
        <f t="shared" si="318"/>
        <v>0</v>
      </c>
      <c r="BI429" s="92">
        <f t="shared" si="318"/>
        <v>0</v>
      </c>
      <c r="BJ429" s="92">
        <f t="shared" si="318"/>
        <v>0</v>
      </c>
      <c r="BK429" s="92">
        <f t="shared" si="318"/>
        <v>0</v>
      </c>
      <c r="BL429" s="92">
        <f t="shared" si="318"/>
        <v>0</v>
      </c>
      <c r="BM429" s="92">
        <f t="shared" si="318"/>
        <v>0</v>
      </c>
      <c r="BN429" s="92">
        <f t="shared" si="318"/>
        <v>0</v>
      </c>
      <c r="BO429" s="92">
        <f t="shared" si="318"/>
        <v>0</v>
      </c>
      <c r="BP429" s="92">
        <f t="shared" si="318"/>
        <v>0</v>
      </c>
      <c r="BQ429" s="92">
        <f t="shared" si="318"/>
        <v>0</v>
      </c>
      <c r="BR429" s="92">
        <f t="shared" si="318"/>
        <v>0</v>
      </c>
      <c r="BS429" s="92">
        <f t="shared" si="318"/>
        <v>0</v>
      </c>
      <c r="BT429" s="92">
        <f t="shared" si="318"/>
        <v>0</v>
      </c>
      <c r="BU429" s="92">
        <f t="shared" si="318"/>
        <v>0</v>
      </c>
      <c r="BV429" s="92">
        <f t="shared" si="318"/>
        <v>0</v>
      </c>
      <c r="BW429" s="92">
        <f t="shared" si="318"/>
        <v>0</v>
      </c>
      <c r="BX429" s="92">
        <f t="shared" ref="BX429:CV429" si="319">SUM(BX430:BX438)</f>
        <v>0</v>
      </c>
      <c r="BY429" s="92">
        <f t="shared" si="319"/>
        <v>0</v>
      </c>
      <c r="BZ429" s="92">
        <f t="shared" si="319"/>
        <v>0</v>
      </c>
      <c r="CA429" s="92">
        <f t="shared" si="319"/>
        <v>0</v>
      </c>
      <c r="CB429" s="92">
        <f t="shared" si="319"/>
        <v>0</v>
      </c>
      <c r="CC429" s="92">
        <f t="shared" si="319"/>
        <v>0</v>
      </c>
      <c r="CD429" s="92">
        <f t="shared" si="319"/>
        <v>0</v>
      </c>
      <c r="CE429" s="92">
        <f t="shared" si="319"/>
        <v>0</v>
      </c>
      <c r="CF429" s="92">
        <f t="shared" si="319"/>
        <v>0</v>
      </c>
      <c r="CG429" s="93">
        <f>SUM(CG430:CG438)</f>
        <v>0</v>
      </c>
      <c r="CH429" s="80">
        <f t="shared" ref="CH429:CK429" si="320">SUM(CH430:CH438)</f>
        <v>0</v>
      </c>
      <c r="CI429" s="80">
        <f t="shared" si="320"/>
        <v>0</v>
      </c>
      <c r="CJ429" s="80">
        <f t="shared" si="320"/>
        <v>0</v>
      </c>
      <c r="CK429" s="80">
        <f t="shared" si="320"/>
        <v>0</v>
      </c>
      <c r="CL429" s="8"/>
    </row>
    <row r="430" spans="1:96" ht="14.1" customHeight="1" x14ac:dyDescent="0.25">
      <c r="A430" s="55">
        <f t="shared" si="296"/>
        <v>430</v>
      </c>
      <c r="B430" s="73"/>
      <c r="C430" s="73"/>
      <c r="D430" s="73"/>
      <c r="E430" s="71"/>
      <c r="F430" s="96" t="s">
        <v>39</v>
      </c>
      <c r="G430" s="119" t="s">
        <v>203</v>
      </c>
      <c r="H430" s="73"/>
      <c r="I430" s="73"/>
      <c r="J430" s="63">
        <f t="shared" si="289"/>
        <v>0</v>
      </c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6"/>
      <c r="CH430" s="77"/>
      <c r="CI430" s="77"/>
      <c r="CJ430" s="77"/>
      <c r="CK430" s="77"/>
      <c r="CL430" s="8"/>
    </row>
    <row r="431" spans="1:96" ht="14.1" customHeight="1" x14ac:dyDescent="0.25">
      <c r="A431" s="55">
        <f t="shared" si="296"/>
        <v>431</v>
      </c>
      <c r="B431" s="73"/>
      <c r="C431" s="73"/>
      <c r="D431" s="73"/>
      <c r="E431" s="73"/>
      <c r="F431" s="96" t="s">
        <v>51</v>
      </c>
      <c r="G431" s="119" t="s">
        <v>204</v>
      </c>
      <c r="H431" s="73"/>
      <c r="I431" s="73"/>
      <c r="J431" s="63">
        <f t="shared" si="289"/>
        <v>0</v>
      </c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6"/>
      <c r="CH431" s="77"/>
      <c r="CI431" s="77"/>
      <c r="CJ431" s="77"/>
      <c r="CK431" s="77"/>
      <c r="CL431" s="8"/>
    </row>
    <row r="432" spans="1:96" ht="14.1" customHeight="1" x14ac:dyDescent="0.25">
      <c r="A432" s="55">
        <f t="shared" si="296"/>
        <v>432</v>
      </c>
      <c r="B432" s="73"/>
      <c r="C432" s="73"/>
      <c r="D432" s="73"/>
      <c r="E432" s="73"/>
      <c r="F432" s="96" t="s">
        <v>73</v>
      </c>
      <c r="G432" s="119" t="s">
        <v>205</v>
      </c>
      <c r="H432" s="73"/>
      <c r="I432" s="73"/>
      <c r="J432" s="63">
        <f t="shared" si="289"/>
        <v>0</v>
      </c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6"/>
      <c r="CH432" s="77"/>
      <c r="CI432" s="77"/>
      <c r="CJ432" s="77"/>
      <c r="CK432" s="77"/>
      <c r="CL432" s="8"/>
    </row>
    <row r="433" spans="1:96" ht="14.1" customHeight="1" x14ac:dyDescent="0.25">
      <c r="A433" s="55">
        <f t="shared" si="296"/>
        <v>433</v>
      </c>
      <c r="B433" s="73"/>
      <c r="C433" s="73"/>
      <c r="D433" s="73"/>
      <c r="E433" s="73"/>
      <c r="F433" s="96" t="s">
        <v>75</v>
      </c>
      <c r="G433" s="119" t="s">
        <v>206</v>
      </c>
      <c r="H433" s="73"/>
      <c r="I433" s="73"/>
      <c r="J433" s="63">
        <f t="shared" si="289"/>
        <v>0</v>
      </c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6"/>
      <c r="CH433" s="77"/>
      <c r="CI433" s="77"/>
      <c r="CJ433" s="77"/>
      <c r="CK433" s="77"/>
      <c r="CL433" s="8"/>
    </row>
    <row r="434" spans="1:96" s="62" customFormat="1" ht="14.1" customHeight="1" x14ac:dyDescent="0.25">
      <c r="A434" s="55">
        <f t="shared" si="296"/>
        <v>434</v>
      </c>
      <c r="B434" s="73"/>
      <c r="C434" s="73"/>
      <c r="D434" s="73"/>
      <c r="E434" s="73"/>
      <c r="F434" s="96" t="s">
        <v>98</v>
      </c>
      <c r="G434" s="119" t="s">
        <v>207</v>
      </c>
      <c r="H434" s="73"/>
      <c r="I434" s="73"/>
      <c r="J434" s="63">
        <f t="shared" si="289"/>
        <v>0</v>
      </c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6"/>
      <c r="CH434" s="77"/>
      <c r="CI434" s="77"/>
      <c r="CJ434" s="77"/>
      <c r="CK434" s="77"/>
      <c r="CL434" s="61"/>
      <c r="CM434" s="9"/>
      <c r="CN434" s="9"/>
      <c r="CO434" s="9"/>
      <c r="CP434"/>
      <c r="CQ434"/>
      <c r="CR434"/>
    </row>
    <row r="435" spans="1:96" ht="14.1" customHeight="1" x14ac:dyDescent="0.25">
      <c r="A435" s="55">
        <f t="shared" si="296"/>
        <v>435</v>
      </c>
      <c r="B435" s="73"/>
      <c r="C435" s="73"/>
      <c r="D435" s="73"/>
      <c r="E435" s="73"/>
      <c r="F435" s="96" t="s">
        <v>100</v>
      </c>
      <c r="G435" s="119" t="s">
        <v>208</v>
      </c>
      <c r="H435" s="73"/>
      <c r="I435" s="73"/>
      <c r="J435" s="63">
        <f t="shared" si="289"/>
        <v>0</v>
      </c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6"/>
      <c r="CH435" s="77"/>
      <c r="CI435" s="77"/>
      <c r="CJ435" s="77"/>
      <c r="CK435" s="77"/>
      <c r="CL435" s="8"/>
    </row>
    <row r="436" spans="1:96" ht="14.1" customHeight="1" x14ac:dyDescent="0.25">
      <c r="A436" s="55">
        <f t="shared" si="296"/>
        <v>436</v>
      </c>
      <c r="B436" s="73"/>
      <c r="C436" s="73"/>
      <c r="D436" s="73"/>
      <c r="E436" s="73"/>
      <c r="F436" s="96" t="s">
        <v>209</v>
      </c>
      <c r="G436" s="119" t="s">
        <v>210</v>
      </c>
      <c r="H436" s="73"/>
      <c r="I436" s="73"/>
      <c r="J436" s="63">
        <f t="shared" si="289"/>
        <v>0</v>
      </c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6"/>
      <c r="CH436" s="77"/>
      <c r="CI436" s="77"/>
      <c r="CJ436" s="77"/>
      <c r="CK436" s="77"/>
      <c r="CL436" s="8"/>
    </row>
    <row r="437" spans="1:96" ht="14.1" customHeight="1" x14ac:dyDescent="0.25">
      <c r="A437" s="55">
        <f t="shared" si="296"/>
        <v>437</v>
      </c>
      <c r="B437" s="73"/>
      <c r="C437" s="73"/>
      <c r="D437" s="73"/>
      <c r="E437" s="73"/>
      <c r="F437" s="96" t="s">
        <v>211</v>
      </c>
      <c r="G437" s="119" t="s">
        <v>212</v>
      </c>
      <c r="H437" s="73"/>
      <c r="I437" s="73"/>
      <c r="J437" s="63">
        <f t="shared" si="289"/>
        <v>0</v>
      </c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6"/>
      <c r="CH437" s="77"/>
      <c r="CI437" s="77"/>
      <c r="CJ437" s="77"/>
      <c r="CK437" s="77"/>
      <c r="CL437" s="8"/>
    </row>
    <row r="438" spans="1:96" ht="18" customHeight="1" x14ac:dyDescent="0.25">
      <c r="A438" s="55">
        <f t="shared" si="296"/>
        <v>438</v>
      </c>
      <c r="B438" s="73"/>
      <c r="C438" s="73"/>
      <c r="D438" s="73"/>
      <c r="E438" s="73"/>
      <c r="F438" s="96" t="s">
        <v>213</v>
      </c>
      <c r="G438" s="119" t="s">
        <v>6</v>
      </c>
      <c r="H438" s="73"/>
      <c r="I438" s="73"/>
      <c r="J438" s="63">
        <f t="shared" si="289"/>
        <v>0</v>
      </c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6"/>
      <c r="CH438" s="77"/>
      <c r="CI438" s="77"/>
      <c r="CJ438" s="77"/>
      <c r="CK438" s="77"/>
      <c r="CL438" s="8"/>
    </row>
    <row r="439" spans="1:96" s="62" customFormat="1" ht="14.1" customHeight="1" x14ac:dyDescent="0.35">
      <c r="A439" s="55">
        <f t="shared" si="296"/>
        <v>439</v>
      </c>
      <c r="B439" s="71"/>
      <c r="C439" s="123"/>
      <c r="D439" s="123"/>
      <c r="E439" s="71" t="s">
        <v>23</v>
      </c>
      <c r="F439" s="122" t="str">
        <f>$H$55</f>
        <v xml:space="preserve">דרוג נמוך מ- BBB- או לא מדורג </v>
      </c>
      <c r="G439" s="71"/>
      <c r="H439" s="71"/>
      <c r="I439" s="71"/>
      <c r="J439" s="63">
        <f t="shared" si="289"/>
        <v>0</v>
      </c>
      <c r="K439" s="92">
        <f>SUM(K440:K448)</f>
        <v>0</v>
      </c>
      <c r="L439" s="92">
        <f t="shared" ref="L439:BW439" si="321">SUM(L440:L448)</f>
        <v>0</v>
      </c>
      <c r="M439" s="92">
        <f t="shared" si="321"/>
        <v>0</v>
      </c>
      <c r="N439" s="92">
        <f t="shared" si="321"/>
        <v>0</v>
      </c>
      <c r="O439" s="92">
        <f t="shared" si="321"/>
        <v>0</v>
      </c>
      <c r="P439" s="92">
        <f t="shared" si="321"/>
        <v>0</v>
      </c>
      <c r="Q439" s="92">
        <f t="shared" si="321"/>
        <v>0</v>
      </c>
      <c r="R439" s="92">
        <f t="shared" si="321"/>
        <v>0</v>
      </c>
      <c r="S439" s="92">
        <f t="shared" si="321"/>
        <v>0</v>
      </c>
      <c r="T439" s="92">
        <f t="shared" si="321"/>
        <v>0</v>
      </c>
      <c r="U439" s="92">
        <f t="shared" si="321"/>
        <v>0</v>
      </c>
      <c r="V439" s="92">
        <f t="shared" si="321"/>
        <v>0</v>
      </c>
      <c r="W439" s="92">
        <f t="shared" si="321"/>
        <v>0</v>
      </c>
      <c r="X439" s="92">
        <f t="shared" si="321"/>
        <v>0</v>
      </c>
      <c r="Y439" s="92">
        <f t="shared" si="321"/>
        <v>0</v>
      </c>
      <c r="Z439" s="92">
        <f t="shared" si="321"/>
        <v>0</v>
      </c>
      <c r="AA439" s="92">
        <f t="shared" si="321"/>
        <v>0</v>
      </c>
      <c r="AB439" s="92">
        <f t="shared" si="321"/>
        <v>0</v>
      </c>
      <c r="AC439" s="92">
        <f t="shared" si="321"/>
        <v>0</v>
      </c>
      <c r="AD439" s="92">
        <f t="shared" si="321"/>
        <v>0</v>
      </c>
      <c r="AE439" s="92">
        <f t="shared" si="321"/>
        <v>0</v>
      </c>
      <c r="AF439" s="92">
        <f t="shared" si="321"/>
        <v>0</v>
      </c>
      <c r="AG439" s="92">
        <f t="shared" si="321"/>
        <v>0</v>
      </c>
      <c r="AH439" s="92">
        <f t="shared" si="321"/>
        <v>0</v>
      </c>
      <c r="AI439" s="92">
        <f t="shared" si="321"/>
        <v>0</v>
      </c>
      <c r="AJ439" s="92">
        <f t="shared" si="321"/>
        <v>0</v>
      </c>
      <c r="AK439" s="92">
        <f t="shared" si="321"/>
        <v>0</v>
      </c>
      <c r="AL439" s="92">
        <f t="shared" si="321"/>
        <v>0</v>
      </c>
      <c r="AM439" s="92">
        <f t="shared" si="321"/>
        <v>0</v>
      </c>
      <c r="AN439" s="92">
        <f t="shared" si="321"/>
        <v>0</v>
      </c>
      <c r="AO439" s="92">
        <f t="shared" si="321"/>
        <v>0</v>
      </c>
      <c r="AP439" s="92">
        <f t="shared" si="321"/>
        <v>0</v>
      </c>
      <c r="AQ439" s="92">
        <f t="shared" si="321"/>
        <v>0</v>
      </c>
      <c r="AR439" s="92">
        <f t="shared" si="321"/>
        <v>0</v>
      </c>
      <c r="AS439" s="92">
        <f t="shared" si="321"/>
        <v>0</v>
      </c>
      <c r="AT439" s="92">
        <f t="shared" si="321"/>
        <v>0</v>
      </c>
      <c r="AU439" s="92">
        <f t="shared" si="321"/>
        <v>0</v>
      </c>
      <c r="AV439" s="92">
        <f t="shared" si="321"/>
        <v>0</v>
      </c>
      <c r="AW439" s="92">
        <f t="shared" si="321"/>
        <v>0</v>
      </c>
      <c r="AX439" s="92">
        <f t="shared" si="321"/>
        <v>0</v>
      </c>
      <c r="AY439" s="92">
        <f t="shared" si="321"/>
        <v>0</v>
      </c>
      <c r="AZ439" s="92">
        <f t="shared" si="321"/>
        <v>0</v>
      </c>
      <c r="BA439" s="92">
        <f t="shared" si="321"/>
        <v>0</v>
      </c>
      <c r="BB439" s="92">
        <f t="shared" si="321"/>
        <v>0</v>
      </c>
      <c r="BC439" s="92">
        <f t="shared" si="321"/>
        <v>0</v>
      </c>
      <c r="BD439" s="92">
        <f t="shared" si="321"/>
        <v>0</v>
      </c>
      <c r="BE439" s="92">
        <f t="shared" si="321"/>
        <v>0</v>
      </c>
      <c r="BF439" s="92">
        <f t="shared" si="321"/>
        <v>0</v>
      </c>
      <c r="BG439" s="92">
        <f t="shared" si="321"/>
        <v>0</v>
      </c>
      <c r="BH439" s="92">
        <f t="shared" si="321"/>
        <v>0</v>
      </c>
      <c r="BI439" s="92">
        <f t="shared" si="321"/>
        <v>0</v>
      </c>
      <c r="BJ439" s="92">
        <f t="shared" si="321"/>
        <v>0</v>
      </c>
      <c r="BK439" s="92">
        <f t="shared" si="321"/>
        <v>0</v>
      </c>
      <c r="BL439" s="92">
        <f t="shared" si="321"/>
        <v>0</v>
      </c>
      <c r="BM439" s="92">
        <f t="shared" si="321"/>
        <v>0</v>
      </c>
      <c r="BN439" s="92">
        <f t="shared" si="321"/>
        <v>0</v>
      </c>
      <c r="BO439" s="92">
        <f t="shared" si="321"/>
        <v>0</v>
      </c>
      <c r="BP439" s="92">
        <f t="shared" si="321"/>
        <v>0</v>
      </c>
      <c r="BQ439" s="92">
        <f t="shared" si="321"/>
        <v>0</v>
      </c>
      <c r="BR439" s="92">
        <f t="shared" si="321"/>
        <v>0</v>
      </c>
      <c r="BS439" s="92">
        <f t="shared" si="321"/>
        <v>0</v>
      </c>
      <c r="BT439" s="92">
        <f t="shared" si="321"/>
        <v>0</v>
      </c>
      <c r="BU439" s="92">
        <f t="shared" si="321"/>
        <v>0</v>
      </c>
      <c r="BV439" s="92">
        <f t="shared" si="321"/>
        <v>0</v>
      </c>
      <c r="BW439" s="92">
        <f t="shared" si="321"/>
        <v>0</v>
      </c>
      <c r="BX439" s="92">
        <f t="shared" ref="BX439:CV439" si="322">SUM(BX440:BX448)</f>
        <v>0</v>
      </c>
      <c r="BY439" s="92">
        <f t="shared" si="322"/>
        <v>0</v>
      </c>
      <c r="BZ439" s="92">
        <f t="shared" si="322"/>
        <v>0</v>
      </c>
      <c r="CA439" s="92">
        <f t="shared" si="322"/>
        <v>0</v>
      </c>
      <c r="CB439" s="92">
        <f t="shared" si="322"/>
        <v>0</v>
      </c>
      <c r="CC439" s="92">
        <f t="shared" si="322"/>
        <v>0</v>
      </c>
      <c r="CD439" s="92">
        <f t="shared" si="322"/>
        <v>0</v>
      </c>
      <c r="CE439" s="92">
        <f t="shared" si="322"/>
        <v>0</v>
      </c>
      <c r="CF439" s="92">
        <f t="shared" si="322"/>
        <v>0</v>
      </c>
      <c r="CG439" s="93">
        <f>SUM(CG440:CG448)</f>
        <v>0</v>
      </c>
      <c r="CH439" s="80">
        <f t="shared" ref="CH439:CK439" si="323">SUM(CH440:CH448)</f>
        <v>0</v>
      </c>
      <c r="CI439" s="80">
        <f t="shared" si="323"/>
        <v>0</v>
      </c>
      <c r="CJ439" s="80">
        <f t="shared" si="323"/>
        <v>0</v>
      </c>
      <c r="CK439" s="80">
        <f t="shared" si="323"/>
        <v>0</v>
      </c>
      <c r="CL439" s="61"/>
      <c r="CM439" s="9"/>
      <c r="CN439" s="9"/>
      <c r="CO439" s="9"/>
      <c r="CP439"/>
      <c r="CQ439"/>
      <c r="CR439"/>
    </row>
    <row r="440" spans="1:96" s="62" customFormat="1" ht="14.1" customHeight="1" x14ac:dyDescent="0.35">
      <c r="A440" s="55">
        <f t="shared" si="296"/>
        <v>440</v>
      </c>
      <c r="B440" s="73"/>
      <c r="C440" s="124"/>
      <c r="D440" s="123"/>
      <c r="E440" s="73"/>
      <c r="F440" s="96" t="s">
        <v>39</v>
      </c>
      <c r="G440" s="119" t="s">
        <v>203</v>
      </c>
      <c r="H440" s="73"/>
      <c r="I440" s="73"/>
      <c r="J440" s="63">
        <f t="shared" si="289"/>
        <v>0</v>
      </c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6"/>
      <c r="CH440" s="77"/>
      <c r="CI440" s="77"/>
      <c r="CJ440" s="77"/>
      <c r="CK440" s="77"/>
      <c r="CL440" s="61"/>
      <c r="CM440" s="9"/>
      <c r="CN440" s="9"/>
      <c r="CO440" s="9"/>
      <c r="CP440"/>
      <c r="CQ440"/>
      <c r="CR440"/>
    </row>
    <row r="441" spans="1:96" s="62" customFormat="1" ht="14.1" customHeight="1" x14ac:dyDescent="0.35">
      <c r="A441" s="55">
        <f t="shared" si="296"/>
        <v>441</v>
      </c>
      <c r="B441" s="73"/>
      <c r="C441" s="124"/>
      <c r="D441" s="123"/>
      <c r="E441" s="73"/>
      <c r="F441" s="96" t="s">
        <v>51</v>
      </c>
      <c r="G441" s="119" t="s">
        <v>204</v>
      </c>
      <c r="H441" s="73"/>
      <c r="I441" s="73"/>
      <c r="J441" s="63">
        <f t="shared" si="289"/>
        <v>0</v>
      </c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6"/>
      <c r="CH441" s="77"/>
      <c r="CI441" s="77"/>
      <c r="CJ441" s="77"/>
      <c r="CK441" s="77"/>
      <c r="CL441" s="61"/>
      <c r="CM441" s="9"/>
      <c r="CN441" s="9"/>
      <c r="CO441" s="9"/>
      <c r="CP441"/>
      <c r="CQ441"/>
      <c r="CR441"/>
    </row>
    <row r="442" spans="1:96" ht="14.1" customHeight="1" x14ac:dyDescent="0.35">
      <c r="A442" s="55">
        <f t="shared" si="296"/>
        <v>442</v>
      </c>
      <c r="B442" s="73"/>
      <c r="C442" s="124"/>
      <c r="D442" s="124"/>
      <c r="E442" s="73"/>
      <c r="F442" s="96" t="s">
        <v>73</v>
      </c>
      <c r="G442" s="119" t="s">
        <v>205</v>
      </c>
      <c r="H442" s="73"/>
      <c r="I442" s="73"/>
      <c r="J442" s="63">
        <f t="shared" si="289"/>
        <v>0</v>
      </c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6"/>
      <c r="CH442" s="77"/>
      <c r="CI442" s="77"/>
      <c r="CJ442" s="77"/>
      <c r="CK442" s="77"/>
      <c r="CL442" s="8"/>
    </row>
    <row r="443" spans="1:96" ht="14.1" customHeight="1" x14ac:dyDescent="0.35">
      <c r="A443" s="55">
        <f t="shared" si="296"/>
        <v>443</v>
      </c>
      <c r="B443" s="73"/>
      <c r="C443" s="124"/>
      <c r="D443" s="124"/>
      <c r="E443" s="73"/>
      <c r="F443" s="96" t="s">
        <v>75</v>
      </c>
      <c r="G443" s="119" t="s">
        <v>206</v>
      </c>
      <c r="H443" s="73"/>
      <c r="I443" s="73"/>
      <c r="J443" s="63">
        <f t="shared" si="289"/>
        <v>0</v>
      </c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6"/>
      <c r="CH443" s="77"/>
      <c r="CI443" s="77"/>
      <c r="CJ443" s="77"/>
      <c r="CK443" s="77"/>
      <c r="CL443" s="8"/>
    </row>
    <row r="444" spans="1:96" ht="14.1" customHeight="1" x14ac:dyDescent="0.35">
      <c r="A444" s="55">
        <f t="shared" si="296"/>
        <v>444</v>
      </c>
      <c r="B444" s="73"/>
      <c r="C444" s="124"/>
      <c r="D444" s="124"/>
      <c r="E444" s="73"/>
      <c r="F444" s="96" t="s">
        <v>98</v>
      </c>
      <c r="G444" s="119" t="s">
        <v>207</v>
      </c>
      <c r="H444" s="73"/>
      <c r="I444" s="73"/>
      <c r="J444" s="63">
        <f t="shared" si="289"/>
        <v>0</v>
      </c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6"/>
      <c r="CH444" s="77"/>
      <c r="CI444" s="77"/>
      <c r="CJ444" s="77"/>
      <c r="CK444" s="77"/>
      <c r="CL444" s="8"/>
    </row>
    <row r="445" spans="1:96" ht="14.1" customHeight="1" x14ac:dyDescent="0.35">
      <c r="A445" s="55">
        <f t="shared" si="296"/>
        <v>445</v>
      </c>
      <c r="B445" s="73"/>
      <c r="C445" s="124"/>
      <c r="D445" s="124"/>
      <c r="E445" s="73"/>
      <c r="F445" s="96" t="s">
        <v>100</v>
      </c>
      <c r="G445" s="119" t="s">
        <v>208</v>
      </c>
      <c r="H445" s="73"/>
      <c r="I445" s="73"/>
      <c r="J445" s="63">
        <f t="shared" si="289"/>
        <v>0</v>
      </c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6"/>
      <c r="CH445" s="77"/>
      <c r="CI445" s="77"/>
      <c r="CJ445" s="77"/>
      <c r="CK445" s="77"/>
      <c r="CL445" s="8"/>
    </row>
    <row r="446" spans="1:96" ht="14.1" customHeight="1" x14ac:dyDescent="0.35">
      <c r="A446" s="55">
        <f t="shared" si="296"/>
        <v>446</v>
      </c>
      <c r="B446" s="73"/>
      <c r="C446" s="124"/>
      <c r="D446" s="124"/>
      <c r="E446" s="73"/>
      <c r="F446" s="96" t="s">
        <v>209</v>
      </c>
      <c r="G446" s="119" t="s">
        <v>210</v>
      </c>
      <c r="H446" s="73"/>
      <c r="I446" s="73"/>
      <c r="J446" s="63">
        <f t="shared" si="289"/>
        <v>0</v>
      </c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6"/>
      <c r="CH446" s="77"/>
      <c r="CI446" s="77"/>
      <c r="CJ446" s="77"/>
      <c r="CK446" s="77"/>
      <c r="CL446" s="8"/>
    </row>
    <row r="447" spans="1:96" ht="14.1" customHeight="1" x14ac:dyDescent="0.35">
      <c r="A447" s="55">
        <f t="shared" si="296"/>
        <v>447</v>
      </c>
      <c r="B447" s="73"/>
      <c r="C447" s="124"/>
      <c r="D447" s="124"/>
      <c r="E447" s="73"/>
      <c r="F447" s="96" t="s">
        <v>211</v>
      </c>
      <c r="G447" s="119" t="s">
        <v>212</v>
      </c>
      <c r="H447" s="73"/>
      <c r="I447" s="73"/>
      <c r="J447" s="63">
        <f t="shared" si="289"/>
        <v>0</v>
      </c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6"/>
      <c r="CH447" s="77"/>
      <c r="CI447" s="77"/>
      <c r="CJ447" s="77"/>
      <c r="CK447" s="77"/>
      <c r="CL447" s="8"/>
    </row>
    <row r="448" spans="1:96" s="62" customFormat="1" ht="14.1" customHeight="1" x14ac:dyDescent="0.35">
      <c r="A448" s="55">
        <f t="shared" si="296"/>
        <v>448</v>
      </c>
      <c r="B448" s="73"/>
      <c r="C448" s="124"/>
      <c r="D448" s="124"/>
      <c r="E448" s="73"/>
      <c r="F448" s="96" t="s">
        <v>213</v>
      </c>
      <c r="G448" s="119" t="s">
        <v>6</v>
      </c>
      <c r="H448" s="73"/>
      <c r="I448" s="73"/>
      <c r="J448" s="63">
        <f t="shared" si="289"/>
        <v>0</v>
      </c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6"/>
      <c r="CH448" s="77"/>
      <c r="CI448" s="77"/>
      <c r="CJ448" s="77"/>
      <c r="CK448" s="77"/>
      <c r="CL448" s="61"/>
      <c r="CM448" s="9"/>
      <c r="CN448" s="9"/>
      <c r="CO448" s="9"/>
      <c r="CP448"/>
      <c r="CQ448"/>
      <c r="CR448"/>
    </row>
    <row r="449" spans="1:96" ht="14.1" customHeight="1" x14ac:dyDescent="0.35">
      <c r="A449" s="55">
        <f t="shared" si="296"/>
        <v>449</v>
      </c>
      <c r="B449" s="71"/>
      <c r="C449" s="123"/>
      <c r="D449" s="125" t="s">
        <v>199</v>
      </c>
      <c r="E449" s="102" t="s">
        <v>34</v>
      </c>
      <c r="F449" s="94"/>
      <c r="G449" s="71"/>
      <c r="H449" s="71"/>
      <c r="I449" s="71"/>
      <c r="J449" s="63">
        <f t="shared" si="289"/>
        <v>0</v>
      </c>
      <c r="K449" s="92">
        <f>SUM(K450:K452)</f>
        <v>0</v>
      </c>
      <c r="L449" s="92">
        <f t="shared" ref="L449:BW449" si="324">SUM(L450:L452)</f>
        <v>0</v>
      </c>
      <c r="M449" s="92">
        <f t="shared" si="324"/>
        <v>0</v>
      </c>
      <c r="N449" s="92">
        <f t="shared" si="324"/>
        <v>0</v>
      </c>
      <c r="O449" s="92">
        <f t="shared" si="324"/>
        <v>0</v>
      </c>
      <c r="P449" s="92">
        <f t="shared" si="324"/>
        <v>0</v>
      </c>
      <c r="Q449" s="92">
        <f t="shared" si="324"/>
        <v>0</v>
      </c>
      <c r="R449" s="92">
        <f t="shared" si="324"/>
        <v>0</v>
      </c>
      <c r="S449" s="92">
        <f t="shared" si="324"/>
        <v>0</v>
      </c>
      <c r="T449" s="92">
        <f t="shared" si="324"/>
        <v>0</v>
      </c>
      <c r="U449" s="92">
        <f t="shared" si="324"/>
        <v>0</v>
      </c>
      <c r="V449" s="92">
        <f t="shared" si="324"/>
        <v>0</v>
      </c>
      <c r="W449" s="92">
        <f t="shared" si="324"/>
        <v>0</v>
      </c>
      <c r="X449" s="92">
        <f t="shared" si="324"/>
        <v>0</v>
      </c>
      <c r="Y449" s="92">
        <f t="shared" si="324"/>
        <v>0</v>
      </c>
      <c r="Z449" s="92">
        <f t="shared" si="324"/>
        <v>0</v>
      </c>
      <c r="AA449" s="92">
        <f t="shared" si="324"/>
        <v>0</v>
      </c>
      <c r="AB449" s="92">
        <f t="shared" si="324"/>
        <v>0</v>
      </c>
      <c r="AC449" s="92">
        <f t="shared" si="324"/>
        <v>0</v>
      </c>
      <c r="AD449" s="92">
        <f t="shared" si="324"/>
        <v>0</v>
      </c>
      <c r="AE449" s="92">
        <f t="shared" si="324"/>
        <v>0</v>
      </c>
      <c r="AF449" s="92">
        <f t="shared" si="324"/>
        <v>0</v>
      </c>
      <c r="AG449" s="92">
        <f t="shared" si="324"/>
        <v>0</v>
      </c>
      <c r="AH449" s="92">
        <f t="shared" si="324"/>
        <v>0</v>
      </c>
      <c r="AI449" s="92">
        <f t="shared" si="324"/>
        <v>0</v>
      </c>
      <c r="AJ449" s="92">
        <f t="shared" si="324"/>
        <v>0</v>
      </c>
      <c r="AK449" s="92">
        <f t="shared" si="324"/>
        <v>0</v>
      </c>
      <c r="AL449" s="92">
        <f t="shared" si="324"/>
        <v>0</v>
      </c>
      <c r="AM449" s="92">
        <f t="shared" si="324"/>
        <v>0</v>
      </c>
      <c r="AN449" s="92">
        <f t="shared" si="324"/>
        <v>0</v>
      </c>
      <c r="AO449" s="92">
        <f t="shared" si="324"/>
        <v>0</v>
      </c>
      <c r="AP449" s="92">
        <f t="shared" si="324"/>
        <v>0</v>
      </c>
      <c r="AQ449" s="92">
        <f t="shared" si="324"/>
        <v>0</v>
      </c>
      <c r="AR449" s="92">
        <f t="shared" si="324"/>
        <v>0</v>
      </c>
      <c r="AS449" s="92">
        <f t="shared" si="324"/>
        <v>0</v>
      </c>
      <c r="AT449" s="92">
        <f t="shared" si="324"/>
        <v>0</v>
      </c>
      <c r="AU449" s="92">
        <f t="shared" si="324"/>
        <v>0</v>
      </c>
      <c r="AV449" s="92">
        <f t="shared" si="324"/>
        <v>0</v>
      </c>
      <c r="AW449" s="92">
        <f t="shared" si="324"/>
        <v>0</v>
      </c>
      <c r="AX449" s="92">
        <f t="shared" si="324"/>
        <v>0</v>
      </c>
      <c r="AY449" s="92">
        <f t="shared" si="324"/>
        <v>0</v>
      </c>
      <c r="AZ449" s="92">
        <f t="shared" si="324"/>
        <v>0</v>
      </c>
      <c r="BA449" s="92">
        <f t="shared" si="324"/>
        <v>0</v>
      </c>
      <c r="BB449" s="92">
        <f t="shared" si="324"/>
        <v>0</v>
      </c>
      <c r="BC449" s="92">
        <f t="shared" si="324"/>
        <v>0</v>
      </c>
      <c r="BD449" s="92">
        <f t="shared" si="324"/>
        <v>0</v>
      </c>
      <c r="BE449" s="92">
        <f t="shared" si="324"/>
        <v>0</v>
      </c>
      <c r="BF449" s="92">
        <f t="shared" si="324"/>
        <v>0</v>
      </c>
      <c r="BG449" s="92">
        <f t="shared" si="324"/>
        <v>0</v>
      </c>
      <c r="BH449" s="92">
        <f t="shared" si="324"/>
        <v>0</v>
      </c>
      <c r="BI449" s="92">
        <f t="shared" si="324"/>
        <v>0</v>
      </c>
      <c r="BJ449" s="92">
        <f t="shared" si="324"/>
        <v>0</v>
      </c>
      <c r="BK449" s="92">
        <f t="shared" si="324"/>
        <v>0</v>
      </c>
      <c r="BL449" s="92">
        <f t="shared" si="324"/>
        <v>0</v>
      </c>
      <c r="BM449" s="92">
        <f t="shared" si="324"/>
        <v>0</v>
      </c>
      <c r="BN449" s="92">
        <f t="shared" si="324"/>
        <v>0</v>
      </c>
      <c r="BO449" s="92">
        <f t="shared" si="324"/>
        <v>0</v>
      </c>
      <c r="BP449" s="92">
        <f t="shared" si="324"/>
        <v>0</v>
      </c>
      <c r="BQ449" s="92">
        <f t="shared" si="324"/>
        <v>0</v>
      </c>
      <c r="BR449" s="92">
        <f t="shared" si="324"/>
        <v>0</v>
      </c>
      <c r="BS449" s="92">
        <f t="shared" si="324"/>
        <v>0</v>
      </c>
      <c r="BT449" s="92">
        <f t="shared" si="324"/>
        <v>0</v>
      </c>
      <c r="BU449" s="92">
        <f t="shared" si="324"/>
        <v>0</v>
      </c>
      <c r="BV449" s="92">
        <f t="shared" si="324"/>
        <v>0</v>
      </c>
      <c r="BW449" s="92">
        <f t="shared" si="324"/>
        <v>0</v>
      </c>
      <c r="BX449" s="92">
        <f t="shared" ref="BX449:CV449" si="325">SUM(BX450:BX452)</f>
        <v>0</v>
      </c>
      <c r="BY449" s="92">
        <f t="shared" si="325"/>
        <v>0</v>
      </c>
      <c r="BZ449" s="92">
        <f t="shared" si="325"/>
        <v>0</v>
      </c>
      <c r="CA449" s="92">
        <f t="shared" si="325"/>
        <v>0</v>
      </c>
      <c r="CB449" s="92">
        <f t="shared" si="325"/>
        <v>0</v>
      </c>
      <c r="CC449" s="92">
        <f t="shared" si="325"/>
        <v>0</v>
      </c>
      <c r="CD449" s="92">
        <f t="shared" si="325"/>
        <v>0</v>
      </c>
      <c r="CE449" s="92">
        <f t="shared" si="325"/>
        <v>0</v>
      </c>
      <c r="CF449" s="92">
        <f t="shared" si="325"/>
        <v>0</v>
      </c>
      <c r="CG449" s="93">
        <f>SUM(CG450:CG452)</f>
        <v>0</v>
      </c>
      <c r="CH449" s="80">
        <f t="shared" ref="CH449:CK449" si="326">SUM(CH450:CH452)</f>
        <v>0</v>
      </c>
      <c r="CI449" s="80">
        <f t="shared" si="326"/>
        <v>0</v>
      </c>
      <c r="CJ449" s="80">
        <f t="shared" si="326"/>
        <v>0</v>
      </c>
      <c r="CK449" s="80">
        <f t="shared" si="326"/>
        <v>0</v>
      </c>
      <c r="CL449" s="8"/>
    </row>
    <row r="450" spans="1:96" ht="14.1" customHeight="1" x14ac:dyDescent="0.35">
      <c r="A450" s="55">
        <f t="shared" si="296"/>
        <v>450</v>
      </c>
      <c r="B450" s="73"/>
      <c r="C450" s="124"/>
      <c r="D450" s="124"/>
      <c r="E450" s="73" t="s">
        <v>19</v>
      </c>
      <c r="F450" s="98" t="str">
        <f>$H$78</f>
        <v xml:space="preserve">דרוג A- ומעלה </v>
      </c>
      <c r="G450" s="73"/>
      <c r="H450" s="73"/>
      <c r="I450" s="73"/>
      <c r="J450" s="63">
        <f t="shared" si="289"/>
        <v>0</v>
      </c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6"/>
      <c r="CH450" s="77"/>
      <c r="CI450" s="77"/>
      <c r="CJ450" s="77"/>
      <c r="CK450" s="77"/>
      <c r="CL450" s="8"/>
    </row>
    <row r="451" spans="1:96" ht="14.1" customHeight="1" x14ac:dyDescent="0.35">
      <c r="A451" s="55">
        <f t="shared" si="296"/>
        <v>451</v>
      </c>
      <c r="B451" s="73"/>
      <c r="C451" s="124"/>
      <c r="D451" s="124"/>
      <c r="E451" s="73" t="s">
        <v>21</v>
      </c>
      <c r="F451" s="98" t="str">
        <f>$H$79</f>
        <v>דרוג BBB- ועד BBB+</v>
      </c>
      <c r="G451" s="73"/>
      <c r="H451" s="73"/>
      <c r="I451" s="73"/>
      <c r="J451" s="63">
        <f t="shared" si="289"/>
        <v>0</v>
      </c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6"/>
      <c r="CH451" s="77"/>
      <c r="CI451" s="77"/>
      <c r="CJ451" s="77"/>
      <c r="CK451" s="77"/>
      <c r="CL451" s="8"/>
    </row>
    <row r="452" spans="1:96" ht="14.1" customHeight="1" x14ac:dyDescent="0.35">
      <c r="A452" s="55">
        <f t="shared" si="296"/>
        <v>452</v>
      </c>
      <c r="B452" s="73"/>
      <c r="C452" s="124"/>
      <c r="D452" s="124"/>
      <c r="E452" s="73" t="s">
        <v>23</v>
      </c>
      <c r="F452" s="98" t="str">
        <f>$H$80</f>
        <v xml:space="preserve">דרוג נמוך מ- BBB- או לא מדורג </v>
      </c>
      <c r="G452" s="73"/>
      <c r="H452" s="73"/>
      <c r="I452" s="73"/>
      <c r="J452" s="63">
        <f t="shared" si="289"/>
        <v>0</v>
      </c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6"/>
      <c r="CH452" s="77"/>
      <c r="CI452" s="77"/>
      <c r="CJ452" s="77"/>
      <c r="CK452" s="77"/>
      <c r="CL452" s="8"/>
    </row>
    <row r="453" spans="1:96" s="103" customFormat="1" ht="14.1" customHeight="1" x14ac:dyDescent="0.35">
      <c r="A453" s="81">
        <f t="shared" si="296"/>
        <v>453</v>
      </c>
      <c r="B453" s="111"/>
      <c r="C453" s="126"/>
      <c r="D453" s="126"/>
      <c r="E453" s="111"/>
      <c r="F453" s="127"/>
      <c r="G453" s="111"/>
      <c r="H453" s="111"/>
      <c r="I453" s="111"/>
      <c r="J453" s="128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  <c r="BT453" s="112"/>
      <c r="BU453" s="112"/>
      <c r="BV453" s="112"/>
      <c r="BW453" s="112"/>
      <c r="BX453" s="112"/>
      <c r="BY453" s="112"/>
      <c r="BZ453" s="112"/>
      <c r="CA453" s="112"/>
      <c r="CB453" s="112"/>
      <c r="CC453" s="112"/>
      <c r="CD453" s="112"/>
      <c r="CE453" s="112"/>
      <c r="CF453" s="112"/>
      <c r="CG453" s="113"/>
      <c r="CH453" s="112"/>
      <c r="CI453" s="112"/>
      <c r="CJ453" s="112"/>
      <c r="CK453" s="112"/>
      <c r="CL453" s="8"/>
      <c r="CM453" s="9"/>
      <c r="CN453" s="9"/>
      <c r="CO453" s="9"/>
      <c r="CP453"/>
      <c r="CQ453"/>
      <c r="CR453"/>
    </row>
    <row r="454" spans="1:96" ht="14.1" customHeight="1" x14ac:dyDescent="0.3">
      <c r="A454" s="55">
        <f t="shared" si="296"/>
        <v>454</v>
      </c>
      <c r="B454" s="71"/>
      <c r="C454" s="56" t="s">
        <v>214</v>
      </c>
      <c r="D454" s="56" t="s">
        <v>215</v>
      </c>
      <c r="E454" s="56"/>
      <c r="F454" s="57"/>
      <c r="G454" s="56"/>
      <c r="H454" s="56"/>
      <c r="I454" s="56"/>
      <c r="J454" s="63">
        <f t="shared" si="289"/>
        <v>0</v>
      </c>
      <c r="K454" s="64">
        <f>SUM(K455,K470)</f>
        <v>0</v>
      </c>
      <c r="L454" s="64">
        <f t="shared" ref="L454:BW454" si="327">SUM(L455,L470)</f>
        <v>0</v>
      </c>
      <c r="M454" s="64">
        <f t="shared" si="327"/>
        <v>0</v>
      </c>
      <c r="N454" s="64">
        <f t="shared" si="327"/>
        <v>0</v>
      </c>
      <c r="O454" s="64">
        <f t="shared" si="327"/>
        <v>0</v>
      </c>
      <c r="P454" s="64">
        <f t="shared" si="327"/>
        <v>0</v>
      </c>
      <c r="Q454" s="64">
        <f t="shared" si="327"/>
        <v>0</v>
      </c>
      <c r="R454" s="64">
        <f t="shared" si="327"/>
        <v>0</v>
      </c>
      <c r="S454" s="64">
        <f t="shared" si="327"/>
        <v>0</v>
      </c>
      <c r="T454" s="64">
        <f t="shared" si="327"/>
        <v>0</v>
      </c>
      <c r="U454" s="64">
        <f t="shared" si="327"/>
        <v>0</v>
      </c>
      <c r="V454" s="64">
        <f t="shared" si="327"/>
        <v>0</v>
      </c>
      <c r="W454" s="64">
        <f t="shared" si="327"/>
        <v>0</v>
      </c>
      <c r="X454" s="64">
        <f t="shared" si="327"/>
        <v>0</v>
      </c>
      <c r="Y454" s="64">
        <f t="shared" si="327"/>
        <v>0</v>
      </c>
      <c r="Z454" s="64">
        <f t="shared" si="327"/>
        <v>0</v>
      </c>
      <c r="AA454" s="64">
        <f t="shared" si="327"/>
        <v>0</v>
      </c>
      <c r="AB454" s="64">
        <f t="shared" si="327"/>
        <v>0</v>
      </c>
      <c r="AC454" s="64">
        <f t="shared" si="327"/>
        <v>0</v>
      </c>
      <c r="AD454" s="64">
        <f t="shared" si="327"/>
        <v>0</v>
      </c>
      <c r="AE454" s="64">
        <f t="shared" si="327"/>
        <v>0</v>
      </c>
      <c r="AF454" s="64">
        <f t="shared" si="327"/>
        <v>0</v>
      </c>
      <c r="AG454" s="64">
        <f t="shared" si="327"/>
        <v>0</v>
      </c>
      <c r="AH454" s="64">
        <f t="shared" si="327"/>
        <v>0</v>
      </c>
      <c r="AI454" s="64">
        <f t="shared" si="327"/>
        <v>0</v>
      </c>
      <c r="AJ454" s="64">
        <f t="shared" si="327"/>
        <v>0</v>
      </c>
      <c r="AK454" s="64">
        <f t="shared" si="327"/>
        <v>0</v>
      </c>
      <c r="AL454" s="64">
        <f t="shared" si="327"/>
        <v>0</v>
      </c>
      <c r="AM454" s="64">
        <f t="shared" si="327"/>
        <v>0</v>
      </c>
      <c r="AN454" s="64">
        <f t="shared" si="327"/>
        <v>0</v>
      </c>
      <c r="AO454" s="64">
        <f t="shared" si="327"/>
        <v>0</v>
      </c>
      <c r="AP454" s="64">
        <f t="shared" si="327"/>
        <v>0</v>
      </c>
      <c r="AQ454" s="64">
        <f t="shared" si="327"/>
        <v>0</v>
      </c>
      <c r="AR454" s="64">
        <f t="shared" si="327"/>
        <v>0</v>
      </c>
      <c r="AS454" s="64">
        <f t="shared" si="327"/>
        <v>0</v>
      </c>
      <c r="AT454" s="64">
        <f t="shared" si="327"/>
        <v>0</v>
      </c>
      <c r="AU454" s="64">
        <f t="shared" si="327"/>
        <v>0</v>
      </c>
      <c r="AV454" s="64">
        <f t="shared" si="327"/>
        <v>0</v>
      </c>
      <c r="AW454" s="64">
        <f t="shared" si="327"/>
        <v>0</v>
      </c>
      <c r="AX454" s="64">
        <f t="shared" si="327"/>
        <v>0</v>
      </c>
      <c r="AY454" s="64">
        <f t="shared" si="327"/>
        <v>0</v>
      </c>
      <c r="AZ454" s="64">
        <f t="shared" si="327"/>
        <v>0</v>
      </c>
      <c r="BA454" s="64">
        <f t="shared" si="327"/>
        <v>0</v>
      </c>
      <c r="BB454" s="64">
        <f t="shared" si="327"/>
        <v>0</v>
      </c>
      <c r="BC454" s="64">
        <f t="shared" si="327"/>
        <v>0</v>
      </c>
      <c r="BD454" s="64">
        <f t="shared" si="327"/>
        <v>0</v>
      </c>
      <c r="BE454" s="64">
        <f t="shared" si="327"/>
        <v>0</v>
      </c>
      <c r="BF454" s="64">
        <f t="shared" si="327"/>
        <v>0</v>
      </c>
      <c r="BG454" s="64">
        <f t="shared" si="327"/>
        <v>0</v>
      </c>
      <c r="BH454" s="64">
        <f t="shared" si="327"/>
        <v>0</v>
      </c>
      <c r="BI454" s="64">
        <f t="shared" si="327"/>
        <v>0</v>
      </c>
      <c r="BJ454" s="64">
        <f t="shared" si="327"/>
        <v>0</v>
      </c>
      <c r="BK454" s="64">
        <f t="shared" si="327"/>
        <v>0</v>
      </c>
      <c r="BL454" s="64">
        <f t="shared" si="327"/>
        <v>0</v>
      </c>
      <c r="BM454" s="64">
        <f t="shared" si="327"/>
        <v>0</v>
      </c>
      <c r="BN454" s="64">
        <f t="shared" si="327"/>
        <v>0</v>
      </c>
      <c r="BO454" s="64">
        <f t="shared" si="327"/>
        <v>0</v>
      </c>
      <c r="BP454" s="64">
        <f t="shared" si="327"/>
        <v>0</v>
      </c>
      <c r="BQ454" s="64">
        <f t="shared" si="327"/>
        <v>0</v>
      </c>
      <c r="BR454" s="64">
        <f t="shared" si="327"/>
        <v>0</v>
      </c>
      <c r="BS454" s="64">
        <f t="shared" si="327"/>
        <v>0</v>
      </c>
      <c r="BT454" s="64">
        <f t="shared" si="327"/>
        <v>0</v>
      </c>
      <c r="BU454" s="64">
        <f t="shared" si="327"/>
        <v>0</v>
      </c>
      <c r="BV454" s="64">
        <f t="shared" si="327"/>
        <v>0</v>
      </c>
      <c r="BW454" s="64">
        <f t="shared" si="327"/>
        <v>0</v>
      </c>
      <c r="BX454" s="64">
        <f t="shared" ref="BX454:CV454" si="328">SUM(BX455,BX470)</f>
        <v>0</v>
      </c>
      <c r="BY454" s="64">
        <f t="shared" si="328"/>
        <v>0</v>
      </c>
      <c r="BZ454" s="64">
        <f t="shared" si="328"/>
        <v>0</v>
      </c>
      <c r="CA454" s="64">
        <f t="shared" si="328"/>
        <v>0</v>
      </c>
      <c r="CB454" s="64">
        <f t="shared" si="328"/>
        <v>0</v>
      </c>
      <c r="CC454" s="64">
        <f t="shared" si="328"/>
        <v>0</v>
      </c>
      <c r="CD454" s="64">
        <f t="shared" si="328"/>
        <v>0</v>
      </c>
      <c r="CE454" s="64">
        <f t="shared" si="328"/>
        <v>0</v>
      </c>
      <c r="CF454" s="64">
        <f t="shared" si="328"/>
        <v>0</v>
      </c>
      <c r="CG454" s="65">
        <f>SUM(CG455,CG470)</f>
        <v>0</v>
      </c>
      <c r="CH454" s="64">
        <f t="shared" ref="CH454:CK454" si="329">SUM(CH455,CH470)</f>
        <v>0</v>
      </c>
      <c r="CI454" s="64">
        <f t="shared" si="329"/>
        <v>0</v>
      </c>
      <c r="CJ454" s="64">
        <f t="shared" si="329"/>
        <v>0</v>
      </c>
      <c r="CK454" s="64">
        <f t="shared" si="329"/>
        <v>0</v>
      </c>
      <c r="CL454" s="8"/>
    </row>
    <row r="455" spans="1:96" s="62" customFormat="1" ht="14.1" customHeight="1" x14ac:dyDescent="0.35">
      <c r="A455" s="55">
        <f t="shared" si="296"/>
        <v>455</v>
      </c>
      <c r="B455" s="71"/>
      <c r="C455" s="123"/>
      <c r="D455" s="125" t="s">
        <v>188</v>
      </c>
      <c r="E455" s="102" t="s">
        <v>18</v>
      </c>
      <c r="F455" s="94"/>
      <c r="G455" s="71"/>
      <c r="H455" s="71"/>
      <c r="I455" s="71"/>
      <c r="J455" s="63">
        <f t="shared" ref="J455:J494" si="330">SUM(K455:CG455)</f>
        <v>0</v>
      </c>
      <c r="K455" s="64">
        <f>SUM(K456,K463)</f>
        <v>0</v>
      </c>
      <c r="L455" s="64">
        <f t="shared" ref="L455:BW455" si="331">SUM(L456,L463)</f>
        <v>0</v>
      </c>
      <c r="M455" s="64">
        <f t="shared" si="331"/>
        <v>0</v>
      </c>
      <c r="N455" s="64">
        <f t="shared" si="331"/>
        <v>0</v>
      </c>
      <c r="O455" s="64">
        <f t="shared" si="331"/>
        <v>0</v>
      </c>
      <c r="P455" s="64">
        <f t="shared" si="331"/>
        <v>0</v>
      </c>
      <c r="Q455" s="64">
        <f t="shared" si="331"/>
        <v>0</v>
      </c>
      <c r="R455" s="64">
        <f t="shared" si="331"/>
        <v>0</v>
      </c>
      <c r="S455" s="64">
        <f t="shared" si="331"/>
        <v>0</v>
      </c>
      <c r="T455" s="64">
        <f t="shared" si="331"/>
        <v>0</v>
      </c>
      <c r="U455" s="64">
        <f t="shared" si="331"/>
        <v>0</v>
      </c>
      <c r="V455" s="64">
        <f t="shared" si="331"/>
        <v>0</v>
      </c>
      <c r="W455" s="64">
        <f t="shared" si="331"/>
        <v>0</v>
      </c>
      <c r="X455" s="64">
        <f t="shared" si="331"/>
        <v>0</v>
      </c>
      <c r="Y455" s="64">
        <f t="shared" si="331"/>
        <v>0</v>
      </c>
      <c r="Z455" s="64">
        <f t="shared" si="331"/>
        <v>0</v>
      </c>
      <c r="AA455" s="64">
        <f t="shared" si="331"/>
        <v>0</v>
      </c>
      <c r="AB455" s="64">
        <f t="shared" si="331"/>
        <v>0</v>
      </c>
      <c r="AC455" s="64">
        <f t="shared" si="331"/>
        <v>0</v>
      </c>
      <c r="AD455" s="64">
        <f t="shared" si="331"/>
        <v>0</v>
      </c>
      <c r="AE455" s="64">
        <f t="shared" si="331"/>
        <v>0</v>
      </c>
      <c r="AF455" s="64">
        <f t="shared" si="331"/>
        <v>0</v>
      </c>
      <c r="AG455" s="64">
        <f t="shared" si="331"/>
        <v>0</v>
      </c>
      <c r="AH455" s="64">
        <f t="shared" si="331"/>
        <v>0</v>
      </c>
      <c r="AI455" s="64">
        <f t="shared" si="331"/>
        <v>0</v>
      </c>
      <c r="AJ455" s="64">
        <f t="shared" si="331"/>
        <v>0</v>
      </c>
      <c r="AK455" s="64">
        <f t="shared" si="331"/>
        <v>0</v>
      </c>
      <c r="AL455" s="64">
        <f t="shared" si="331"/>
        <v>0</v>
      </c>
      <c r="AM455" s="64">
        <f t="shared" si="331"/>
        <v>0</v>
      </c>
      <c r="AN455" s="64">
        <f t="shared" si="331"/>
        <v>0</v>
      </c>
      <c r="AO455" s="64">
        <f t="shared" si="331"/>
        <v>0</v>
      </c>
      <c r="AP455" s="64">
        <f t="shared" si="331"/>
        <v>0</v>
      </c>
      <c r="AQ455" s="64">
        <f t="shared" si="331"/>
        <v>0</v>
      </c>
      <c r="AR455" s="64">
        <f t="shared" si="331"/>
        <v>0</v>
      </c>
      <c r="AS455" s="64">
        <f t="shared" si="331"/>
        <v>0</v>
      </c>
      <c r="AT455" s="64">
        <f t="shared" si="331"/>
        <v>0</v>
      </c>
      <c r="AU455" s="64">
        <f t="shared" si="331"/>
        <v>0</v>
      </c>
      <c r="AV455" s="64">
        <f t="shared" si="331"/>
        <v>0</v>
      </c>
      <c r="AW455" s="64">
        <f t="shared" si="331"/>
        <v>0</v>
      </c>
      <c r="AX455" s="64">
        <f t="shared" si="331"/>
        <v>0</v>
      </c>
      <c r="AY455" s="64">
        <f t="shared" si="331"/>
        <v>0</v>
      </c>
      <c r="AZ455" s="64">
        <f t="shared" si="331"/>
        <v>0</v>
      </c>
      <c r="BA455" s="64">
        <f t="shared" si="331"/>
        <v>0</v>
      </c>
      <c r="BB455" s="64">
        <f t="shared" si="331"/>
        <v>0</v>
      </c>
      <c r="BC455" s="64">
        <f t="shared" si="331"/>
        <v>0</v>
      </c>
      <c r="BD455" s="64">
        <f t="shared" si="331"/>
        <v>0</v>
      </c>
      <c r="BE455" s="64">
        <f t="shared" si="331"/>
        <v>0</v>
      </c>
      <c r="BF455" s="64">
        <f t="shared" si="331"/>
        <v>0</v>
      </c>
      <c r="BG455" s="64">
        <f t="shared" si="331"/>
        <v>0</v>
      </c>
      <c r="BH455" s="64">
        <f t="shared" si="331"/>
        <v>0</v>
      </c>
      <c r="BI455" s="64">
        <f t="shared" si="331"/>
        <v>0</v>
      </c>
      <c r="BJ455" s="64">
        <f t="shared" si="331"/>
        <v>0</v>
      </c>
      <c r="BK455" s="64">
        <f t="shared" si="331"/>
        <v>0</v>
      </c>
      <c r="BL455" s="64">
        <f t="shared" si="331"/>
        <v>0</v>
      </c>
      <c r="BM455" s="64">
        <f t="shared" si="331"/>
        <v>0</v>
      </c>
      <c r="BN455" s="64">
        <f t="shared" si="331"/>
        <v>0</v>
      </c>
      <c r="BO455" s="64">
        <f t="shared" si="331"/>
        <v>0</v>
      </c>
      <c r="BP455" s="64">
        <f t="shared" si="331"/>
        <v>0</v>
      </c>
      <c r="BQ455" s="64">
        <f t="shared" si="331"/>
        <v>0</v>
      </c>
      <c r="BR455" s="64">
        <f t="shared" si="331"/>
        <v>0</v>
      </c>
      <c r="BS455" s="64">
        <f t="shared" si="331"/>
        <v>0</v>
      </c>
      <c r="BT455" s="64">
        <f t="shared" si="331"/>
        <v>0</v>
      </c>
      <c r="BU455" s="64">
        <f t="shared" si="331"/>
        <v>0</v>
      </c>
      <c r="BV455" s="64">
        <f t="shared" si="331"/>
        <v>0</v>
      </c>
      <c r="BW455" s="64">
        <f t="shared" si="331"/>
        <v>0</v>
      </c>
      <c r="BX455" s="64">
        <f t="shared" ref="BX455:CV455" si="332">SUM(BX456,BX463)</f>
        <v>0</v>
      </c>
      <c r="BY455" s="64">
        <f t="shared" si="332"/>
        <v>0</v>
      </c>
      <c r="BZ455" s="64">
        <f t="shared" si="332"/>
        <v>0</v>
      </c>
      <c r="CA455" s="64">
        <f t="shared" si="332"/>
        <v>0</v>
      </c>
      <c r="CB455" s="64">
        <f t="shared" si="332"/>
        <v>0</v>
      </c>
      <c r="CC455" s="64">
        <f t="shared" si="332"/>
        <v>0</v>
      </c>
      <c r="CD455" s="64">
        <f t="shared" si="332"/>
        <v>0</v>
      </c>
      <c r="CE455" s="64">
        <f t="shared" si="332"/>
        <v>0</v>
      </c>
      <c r="CF455" s="64">
        <f t="shared" si="332"/>
        <v>0</v>
      </c>
      <c r="CG455" s="65">
        <f>SUM(CG456,CG463)</f>
        <v>0</v>
      </c>
      <c r="CH455" s="64">
        <f t="shared" ref="CH455:CK455" si="333">SUM(CH456,CH463)</f>
        <v>0</v>
      </c>
      <c r="CI455" s="64">
        <f t="shared" si="333"/>
        <v>0</v>
      </c>
      <c r="CJ455" s="64">
        <f t="shared" si="333"/>
        <v>0</v>
      </c>
      <c r="CK455" s="64">
        <f t="shared" si="333"/>
        <v>0</v>
      </c>
      <c r="CL455" s="61"/>
      <c r="CM455" s="9"/>
      <c r="CN455" s="9"/>
      <c r="CO455" s="9"/>
      <c r="CP455"/>
      <c r="CQ455"/>
      <c r="CR455"/>
    </row>
    <row r="456" spans="1:96" s="62" customFormat="1" ht="14.1" customHeight="1" x14ac:dyDescent="0.35">
      <c r="A456" s="55">
        <f t="shared" si="296"/>
        <v>456</v>
      </c>
      <c r="B456" s="71"/>
      <c r="C456" s="123"/>
      <c r="D456" s="123"/>
      <c r="E456" s="94" t="s">
        <v>19</v>
      </c>
      <c r="F456" s="95" t="s">
        <v>40</v>
      </c>
      <c r="G456" s="71"/>
      <c r="H456" s="71"/>
      <c r="I456" s="71"/>
      <c r="J456" s="63">
        <f t="shared" si="330"/>
        <v>0</v>
      </c>
      <c r="K456" s="92">
        <f>SUM(K457,K460)</f>
        <v>0</v>
      </c>
      <c r="L456" s="92">
        <f t="shared" ref="L456:BW456" si="334">SUM(L457,L460)</f>
        <v>0</v>
      </c>
      <c r="M456" s="92">
        <f t="shared" si="334"/>
        <v>0</v>
      </c>
      <c r="N456" s="92">
        <f t="shared" si="334"/>
        <v>0</v>
      </c>
      <c r="O456" s="92">
        <f t="shared" si="334"/>
        <v>0</v>
      </c>
      <c r="P456" s="92">
        <f t="shared" si="334"/>
        <v>0</v>
      </c>
      <c r="Q456" s="92">
        <f t="shared" si="334"/>
        <v>0</v>
      </c>
      <c r="R456" s="92">
        <f t="shared" si="334"/>
        <v>0</v>
      </c>
      <c r="S456" s="92">
        <f t="shared" si="334"/>
        <v>0</v>
      </c>
      <c r="T456" s="92">
        <f t="shared" si="334"/>
        <v>0</v>
      </c>
      <c r="U456" s="92">
        <f t="shared" si="334"/>
        <v>0</v>
      </c>
      <c r="V456" s="92">
        <f t="shared" si="334"/>
        <v>0</v>
      </c>
      <c r="W456" s="92">
        <f t="shared" si="334"/>
        <v>0</v>
      </c>
      <c r="X456" s="92">
        <f t="shared" si="334"/>
        <v>0</v>
      </c>
      <c r="Y456" s="92">
        <f t="shared" si="334"/>
        <v>0</v>
      </c>
      <c r="Z456" s="92">
        <f t="shared" si="334"/>
        <v>0</v>
      </c>
      <c r="AA456" s="92">
        <f t="shared" si="334"/>
        <v>0</v>
      </c>
      <c r="AB456" s="92">
        <f t="shared" si="334"/>
        <v>0</v>
      </c>
      <c r="AC456" s="92">
        <f t="shared" si="334"/>
        <v>0</v>
      </c>
      <c r="AD456" s="92">
        <f t="shared" si="334"/>
        <v>0</v>
      </c>
      <c r="AE456" s="92">
        <f t="shared" si="334"/>
        <v>0</v>
      </c>
      <c r="AF456" s="92">
        <f t="shared" si="334"/>
        <v>0</v>
      </c>
      <c r="AG456" s="92">
        <f t="shared" si="334"/>
        <v>0</v>
      </c>
      <c r="AH456" s="92">
        <f t="shared" si="334"/>
        <v>0</v>
      </c>
      <c r="AI456" s="92">
        <f t="shared" si="334"/>
        <v>0</v>
      </c>
      <c r="AJ456" s="92">
        <f t="shared" si="334"/>
        <v>0</v>
      </c>
      <c r="AK456" s="92">
        <f t="shared" si="334"/>
        <v>0</v>
      </c>
      <c r="AL456" s="92">
        <f t="shared" si="334"/>
        <v>0</v>
      </c>
      <c r="AM456" s="92">
        <f t="shared" si="334"/>
        <v>0</v>
      </c>
      <c r="AN456" s="92">
        <f t="shared" si="334"/>
        <v>0</v>
      </c>
      <c r="AO456" s="92">
        <f t="shared" si="334"/>
        <v>0</v>
      </c>
      <c r="AP456" s="92">
        <f t="shared" si="334"/>
        <v>0</v>
      </c>
      <c r="AQ456" s="92">
        <f t="shared" si="334"/>
        <v>0</v>
      </c>
      <c r="AR456" s="92">
        <f t="shared" si="334"/>
        <v>0</v>
      </c>
      <c r="AS456" s="92">
        <f t="shared" si="334"/>
        <v>0</v>
      </c>
      <c r="AT456" s="92">
        <f t="shared" si="334"/>
        <v>0</v>
      </c>
      <c r="AU456" s="92">
        <f t="shared" si="334"/>
        <v>0</v>
      </c>
      <c r="AV456" s="92">
        <f t="shared" si="334"/>
        <v>0</v>
      </c>
      <c r="AW456" s="92">
        <f t="shared" si="334"/>
        <v>0</v>
      </c>
      <c r="AX456" s="92">
        <f t="shared" si="334"/>
        <v>0</v>
      </c>
      <c r="AY456" s="92">
        <f t="shared" si="334"/>
        <v>0</v>
      </c>
      <c r="AZ456" s="92">
        <f t="shared" si="334"/>
        <v>0</v>
      </c>
      <c r="BA456" s="92">
        <f t="shared" si="334"/>
        <v>0</v>
      </c>
      <c r="BB456" s="92">
        <f t="shared" si="334"/>
        <v>0</v>
      </c>
      <c r="BC456" s="92">
        <f t="shared" si="334"/>
        <v>0</v>
      </c>
      <c r="BD456" s="92">
        <f t="shared" si="334"/>
        <v>0</v>
      </c>
      <c r="BE456" s="92">
        <f t="shared" si="334"/>
        <v>0</v>
      </c>
      <c r="BF456" s="92">
        <f t="shared" si="334"/>
        <v>0</v>
      </c>
      <c r="BG456" s="92">
        <f t="shared" si="334"/>
        <v>0</v>
      </c>
      <c r="BH456" s="92">
        <f t="shared" si="334"/>
        <v>0</v>
      </c>
      <c r="BI456" s="92">
        <f t="shared" si="334"/>
        <v>0</v>
      </c>
      <c r="BJ456" s="92">
        <f t="shared" si="334"/>
        <v>0</v>
      </c>
      <c r="BK456" s="92">
        <f t="shared" si="334"/>
        <v>0</v>
      </c>
      <c r="BL456" s="92">
        <f t="shared" si="334"/>
        <v>0</v>
      </c>
      <c r="BM456" s="92">
        <f t="shared" si="334"/>
        <v>0</v>
      </c>
      <c r="BN456" s="92">
        <f t="shared" si="334"/>
        <v>0</v>
      </c>
      <c r="BO456" s="92">
        <f t="shared" si="334"/>
        <v>0</v>
      </c>
      <c r="BP456" s="92">
        <f t="shared" si="334"/>
        <v>0</v>
      </c>
      <c r="BQ456" s="92">
        <f t="shared" si="334"/>
        <v>0</v>
      </c>
      <c r="BR456" s="92">
        <f t="shared" si="334"/>
        <v>0</v>
      </c>
      <c r="BS456" s="92">
        <f t="shared" si="334"/>
        <v>0</v>
      </c>
      <c r="BT456" s="92">
        <f t="shared" si="334"/>
        <v>0</v>
      </c>
      <c r="BU456" s="92">
        <f t="shared" si="334"/>
        <v>0</v>
      </c>
      <c r="BV456" s="92">
        <f t="shared" si="334"/>
        <v>0</v>
      </c>
      <c r="BW456" s="92">
        <f t="shared" si="334"/>
        <v>0</v>
      </c>
      <c r="BX456" s="92">
        <f t="shared" ref="BX456:CV456" si="335">SUM(BX457,BX460)</f>
        <v>0</v>
      </c>
      <c r="BY456" s="92">
        <f t="shared" si="335"/>
        <v>0</v>
      </c>
      <c r="BZ456" s="92">
        <f t="shared" si="335"/>
        <v>0</v>
      </c>
      <c r="CA456" s="92">
        <f t="shared" si="335"/>
        <v>0</v>
      </c>
      <c r="CB456" s="92">
        <f t="shared" si="335"/>
        <v>0</v>
      </c>
      <c r="CC456" s="92">
        <f t="shared" si="335"/>
        <v>0</v>
      </c>
      <c r="CD456" s="92">
        <f t="shared" si="335"/>
        <v>0</v>
      </c>
      <c r="CE456" s="92">
        <f t="shared" si="335"/>
        <v>0</v>
      </c>
      <c r="CF456" s="92">
        <f t="shared" si="335"/>
        <v>0</v>
      </c>
      <c r="CG456" s="93">
        <f>SUM(CG457,CG460)</f>
        <v>0</v>
      </c>
      <c r="CH456" s="80">
        <f t="shared" ref="CH456:CK456" si="336">SUM(CH457,CH460)</f>
        <v>0</v>
      </c>
      <c r="CI456" s="80">
        <f t="shared" si="336"/>
        <v>0</v>
      </c>
      <c r="CJ456" s="80">
        <f t="shared" si="336"/>
        <v>0</v>
      </c>
      <c r="CK456" s="80">
        <f t="shared" si="336"/>
        <v>0</v>
      </c>
      <c r="CL456" s="61"/>
      <c r="CM456" s="9"/>
      <c r="CN456" s="9"/>
      <c r="CO456" s="9"/>
      <c r="CP456"/>
      <c r="CQ456"/>
      <c r="CR456"/>
    </row>
    <row r="457" spans="1:96" ht="14.1" customHeight="1" x14ac:dyDescent="0.35">
      <c r="A457" s="55">
        <f t="shared" si="296"/>
        <v>457</v>
      </c>
      <c r="B457" s="73"/>
      <c r="C457" s="124"/>
      <c r="D457" s="124"/>
      <c r="E457" s="94"/>
      <c r="F457" s="96" t="s">
        <v>39</v>
      </c>
      <c r="G457" s="119" t="s">
        <v>216</v>
      </c>
      <c r="H457" s="73"/>
      <c r="I457" s="73"/>
      <c r="J457" s="63">
        <f t="shared" si="330"/>
        <v>0</v>
      </c>
      <c r="K457" s="78">
        <f>SUM(K458:K459)</f>
        <v>0</v>
      </c>
      <c r="L457" s="78">
        <f t="shared" ref="L457:BW457" si="337">SUM(L458:L459)</f>
        <v>0</v>
      </c>
      <c r="M457" s="78">
        <f t="shared" si="337"/>
        <v>0</v>
      </c>
      <c r="N457" s="78">
        <f t="shared" si="337"/>
        <v>0</v>
      </c>
      <c r="O457" s="78">
        <f t="shared" si="337"/>
        <v>0</v>
      </c>
      <c r="P457" s="78">
        <f t="shared" si="337"/>
        <v>0</v>
      </c>
      <c r="Q457" s="78">
        <f t="shared" si="337"/>
        <v>0</v>
      </c>
      <c r="R457" s="78">
        <f t="shared" si="337"/>
        <v>0</v>
      </c>
      <c r="S457" s="78">
        <f t="shared" si="337"/>
        <v>0</v>
      </c>
      <c r="T457" s="78">
        <f t="shared" si="337"/>
        <v>0</v>
      </c>
      <c r="U457" s="78">
        <f t="shared" si="337"/>
        <v>0</v>
      </c>
      <c r="V457" s="78">
        <f t="shared" si="337"/>
        <v>0</v>
      </c>
      <c r="W457" s="78">
        <f t="shared" si="337"/>
        <v>0</v>
      </c>
      <c r="X457" s="78">
        <f t="shared" si="337"/>
        <v>0</v>
      </c>
      <c r="Y457" s="78">
        <f t="shared" si="337"/>
        <v>0</v>
      </c>
      <c r="Z457" s="78">
        <f t="shared" si="337"/>
        <v>0</v>
      </c>
      <c r="AA457" s="78">
        <f t="shared" si="337"/>
        <v>0</v>
      </c>
      <c r="AB457" s="78">
        <f t="shared" si="337"/>
        <v>0</v>
      </c>
      <c r="AC457" s="78">
        <f t="shared" si="337"/>
        <v>0</v>
      </c>
      <c r="AD457" s="78">
        <f t="shared" si="337"/>
        <v>0</v>
      </c>
      <c r="AE457" s="78">
        <f t="shared" si="337"/>
        <v>0</v>
      </c>
      <c r="AF457" s="78">
        <f t="shared" si="337"/>
        <v>0</v>
      </c>
      <c r="AG457" s="78">
        <f t="shared" si="337"/>
        <v>0</v>
      </c>
      <c r="AH457" s="78">
        <f t="shared" si="337"/>
        <v>0</v>
      </c>
      <c r="AI457" s="78">
        <f t="shared" si="337"/>
        <v>0</v>
      </c>
      <c r="AJ457" s="78">
        <f t="shared" si="337"/>
        <v>0</v>
      </c>
      <c r="AK457" s="78">
        <f t="shared" si="337"/>
        <v>0</v>
      </c>
      <c r="AL457" s="78">
        <f t="shared" si="337"/>
        <v>0</v>
      </c>
      <c r="AM457" s="78">
        <f t="shared" si="337"/>
        <v>0</v>
      </c>
      <c r="AN457" s="78">
        <f t="shared" si="337"/>
        <v>0</v>
      </c>
      <c r="AO457" s="78">
        <f t="shared" si="337"/>
        <v>0</v>
      </c>
      <c r="AP457" s="78">
        <f t="shared" si="337"/>
        <v>0</v>
      </c>
      <c r="AQ457" s="78">
        <f t="shared" si="337"/>
        <v>0</v>
      </c>
      <c r="AR457" s="78">
        <f t="shared" si="337"/>
        <v>0</v>
      </c>
      <c r="AS457" s="78">
        <f t="shared" si="337"/>
        <v>0</v>
      </c>
      <c r="AT457" s="78">
        <f t="shared" si="337"/>
        <v>0</v>
      </c>
      <c r="AU457" s="78">
        <f t="shared" si="337"/>
        <v>0</v>
      </c>
      <c r="AV457" s="78">
        <f t="shared" si="337"/>
        <v>0</v>
      </c>
      <c r="AW457" s="78">
        <f t="shared" si="337"/>
        <v>0</v>
      </c>
      <c r="AX457" s="78">
        <f t="shared" si="337"/>
        <v>0</v>
      </c>
      <c r="AY457" s="78">
        <f t="shared" si="337"/>
        <v>0</v>
      </c>
      <c r="AZ457" s="78">
        <f t="shared" si="337"/>
        <v>0</v>
      </c>
      <c r="BA457" s="78">
        <f t="shared" si="337"/>
        <v>0</v>
      </c>
      <c r="BB457" s="78">
        <f t="shared" si="337"/>
        <v>0</v>
      </c>
      <c r="BC457" s="78">
        <f t="shared" si="337"/>
        <v>0</v>
      </c>
      <c r="BD457" s="78">
        <f t="shared" si="337"/>
        <v>0</v>
      </c>
      <c r="BE457" s="78">
        <f t="shared" si="337"/>
        <v>0</v>
      </c>
      <c r="BF457" s="78">
        <f t="shared" si="337"/>
        <v>0</v>
      </c>
      <c r="BG457" s="78">
        <f t="shared" si="337"/>
        <v>0</v>
      </c>
      <c r="BH457" s="78">
        <f t="shared" si="337"/>
        <v>0</v>
      </c>
      <c r="BI457" s="78">
        <f t="shared" si="337"/>
        <v>0</v>
      </c>
      <c r="BJ457" s="78">
        <f t="shared" si="337"/>
        <v>0</v>
      </c>
      <c r="BK457" s="78">
        <f t="shared" si="337"/>
        <v>0</v>
      </c>
      <c r="BL457" s="78">
        <f t="shared" si="337"/>
        <v>0</v>
      </c>
      <c r="BM457" s="78">
        <f t="shared" si="337"/>
        <v>0</v>
      </c>
      <c r="BN457" s="78">
        <f t="shared" si="337"/>
        <v>0</v>
      </c>
      <c r="BO457" s="78">
        <f t="shared" si="337"/>
        <v>0</v>
      </c>
      <c r="BP457" s="78">
        <f t="shared" si="337"/>
        <v>0</v>
      </c>
      <c r="BQ457" s="78">
        <f t="shared" si="337"/>
        <v>0</v>
      </c>
      <c r="BR457" s="78">
        <f t="shared" si="337"/>
        <v>0</v>
      </c>
      <c r="BS457" s="78">
        <f t="shared" si="337"/>
        <v>0</v>
      </c>
      <c r="BT457" s="78">
        <f t="shared" si="337"/>
        <v>0</v>
      </c>
      <c r="BU457" s="78">
        <f t="shared" si="337"/>
        <v>0</v>
      </c>
      <c r="BV457" s="78">
        <f t="shared" si="337"/>
        <v>0</v>
      </c>
      <c r="BW457" s="78">
        <f t="shared" si="337"/>
        <v>0</v>
      </c>
      <c r="BX457" s="78">
        <f t="shared" ref="BX457:CV457" si="338">SUM(BX458:BX459)</f>
        <v>0</v>
      </c>
      <c r="BY457" s="78">
        <f t="shared" si="338"/>
        <v>0</v>
      </c>
      <c r="BZ457" s="78">
        <f t="shared" si="338"/>
        <v>0</v>
      </c>
      <c r="CA457" s="78">
        <f t="shared" si="338"/>
        <v>0</v>
      </c>
      <c r="CB457" s="78">
        <f t="shared" si="338"/>
        <v>0</v>
      </c>
      <c r="CC457" s="78">
        <f t="shared" si="338"/>
        <v>0</v>
      </c>
      <c r="CD457" s="78">
        <f t="shared" si="338"/>
        <v>0</v>
      </c>
      <c r="CE457" s="78">
        <f t="shared" si="338"/>
        <v>0</v>
      </c>
      <c r="CF457" s="78">
        <f t="shared" si="338"/>
        <v>0</v>
      </c>
      <c r="CG457" s="79">
        <f>SUM(CG458:CG459)</f>
        <v>0</v>
      </c>
      <c r="CH457" s="80">
        <f t="shared" ref="CH457:CK457" si="339">SUM(CH458:CH459)</f>
        <v>0</v>
      </c>
      <c r="CI457" s="80">
        <f t="shared" si="339"/>
        <v>0</v>
      </c>
      <c r="CJ457" s="80">
        <f t="shared" si="339"/>
        <v>0</v>
      </c>
      <c r="CK457" s="80">
        <f t="shared" si="339"/>
        <v>0</v>
      </c>
      <c r="CL457" s="8"/>
    </row>
    <row r="458" spans="1:96" ht="14.1" customHeight="1" x14ac:dyDescent="0.35">
      <c r="A458" s="55">
        <f t="shared" si="296"/>
        <v>458</v>
      </c>
      <c r="B458" s="73"/>
      <c r="C458" s="124"/>
      <c r="D458" s="124"/>
      <c r="E458" s="73"/>
      <c r="F458" s="96"/>
      <c r="G458" s="73" t="s">
        <v>41</v>
      </c>
      <c r="H458" s="119" t="s">
        <v>217</v>
      </c>
      <c r="I458" s="73"/>
      <c r="J458" s="63">
        <f t="shared" si="330"/>
        <v>0</v>
      </c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6"/>
      <c r="CH458" s="77"/>
      <c r="CI458" s="77"/>
      <c r="CJ458" s="77"/>
      <c r="CK458" s="77"/>
      <c r="CL458" s="8"/>
    </row>
    <row r="459" spans="1:96" ht="14.1" customHeight="1" x14ac:dyDescent="0.35">
      <c r="A459" s="55">
        <f t="shared" ref="A459:A495" si="340">A458+1</f>
        <v>459</v>
      </c>
      <c r="B459" s="73"/>
      <c r="C459" s="124"/>
      <c r="D459" s="124"/>
      <c r="E459" s="73"/>
      <c r="F459" s="96"/>
      <c r="G459" s="73" t="s">
        <v>54</v>
      </c>
      <c r="H459" s="119" t="s">
        <v>218</v>
      </c>
      <c r="I459" s="73"/>
      <c r="J459" s="63">
        <f t="shared" si="330"/>
        <v>0</v>
      </c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6"/>
      <c r="CH459" s="77"/>
      <c r="CI459" s="77"/>
      <c r="CJ459" s="77"/>
      <c r="CK459" s="77"/>
      <c r="CL459" s="8"/>
    </row>
    <row r="460" spans="1:96" ht="14.1" customHeight="1" x14ac:dyDescent="0.35">
      <c r="A460" s="55">
        <f t="shared" si="340"/>
        <v>460</v>
      </c>
      <c r="B460" s="73"/>
      <c r="C460" s="124"/>
      <c r="D460" s="124"/>
      <c r="E460" s="73"/>
      <c r="F460" s="96" t="s">
        <v>51</v>
      </c>
      <c r="G460" s="119" t="s">
        <v>219</v>
      </c>
      <c r="H460" s="73"/>
      <c r="I460" s="73"/>
      <c r="J460" s="63">
        <f t="shared" si="330"/>
        <v>0</v>
      </c>
      <c r="K460" s="78">
        <f>SUM(K461:K462)</f>
        <v>0</v>
      </c>
      <c r="L460" s="78">
        <f t="shared" ref="L460:BW460" si="341">SUM(L461:L462)</f>
        <v>0</v>
      </c>
      <c r="M460" s="78">
        <f t="shared" si="341"/>
        <v>0</v>
      </c>
      <c r="N460" s="78">
        <f t="shared" si="341"/>
        <v>0</v>
      </c>
      <c r="O460" s="78">
        <f t="shared" si="341"/>
        <v>0</v>
      </c>
      <c r="P460" s="78">
        <f t="shared" si="341"/>
        <v>0</v>
      </c>
      <c r="Q460" s="78">
        <f t="shared" si="341"/>
        <v>0</v>
      </c>
      <c r="R460" s="78">
        <f t="shared" si="341"/>
        <v>0</v>
      </c>
      <c r="S460" s="78">
        <f t="shared" si="341"/>
        <v>0</v>
      </c>
      <c r="T460" s="78">
        <f t="shared" si="341"/>
        <v>0</v>
      </c>
      <c r="U460" s="78">
        <f t="shared" si="341"/>
        <v>0</v>
      </c>
      <c r="V460" s="78">
        <f t="shared" si="341"/>
        <v>0</v>
      </c>
      <c r="W460" s="78">
        <f t="shared" si="341"/>
        <v>0</v>
      </c>
      <c r="X460" s="78">
        <f t="shared" si="341"/>
        <v>0</v>
      </c>
      <c r="Y460" s="78">
        <f t="shared" si="341"/>
        <v>0</v>
      </c>
      <c r="Z460" s="78">
        <f t="shared" si="341"/>
        <v>0</v>
      </c>
      <c r="AA460" s="78">
        <f t="shared" si="341"/>
        <v>0</v>
      </c>
      <c r="AB460" s="78">
        <f t="shared" si="341"/>
        <v>0</v>
      </c>
      <c r="AC460" s="78">
        <f t="shared" si="341"/>
        <v>0</v>
      </c>
      <c r="AD460" s="78">
        <f t="shared" si="341"/>
        <v>0</v>
      </c>
      <c r="AE460" s="78">
        <f t="shared" si="341"/>
        <v>0</v>
      </c>
      <c r="AF460" s="78">
        <f t="shared" si="341"/>
        <v>0</v>
      </c>
      <c r="AG460" s="78">
        <f t="shared" si="341"/>
        <v>0</v>
      </c>
      <c r="AH460" s="78">
        <f t="shared" si="341"/>
        <v>0</v>
      </c>
      <c r="AI460" s="78">
        <f t="shared" si="341"/>
        <v>0</v>
      </c>
      <c r="AJ460" s="78">
        <f t="shared" si="341"/>
        <v>0</v>
      </c>
      <c r="AK460" s="78">
        <f t="shared" si="341"/>
        <v>0</v>
      </c>
      <c r="AL460" s="78">
        <f t="shared" si="341"/>
        <v>0</v>
      </c>
      <c r="AM460" s="78">
        <f t="shared" si="341"/>
        <v>0</v>
      </c>
      <c r="AN460" s="78">
        <f t="shared" si="341"/>
        <v>0</v>
      </c>
      <c r="AO460" s="78">
        <f t="shared" si="341"/>
        <v>0</v>
      </c>
      <c r="AP460" s="78">
        <f t="shared" si="341"/>
        <v>0</v>
      </c>
      <c r="AQ460" s="78">
        <f t="shared" si="341"/>
        <v>0</v>
      </c>
      <c r="AR460" s="78">
        <f t="shared" si="341"/>
        <v>0</v>
      </c>
      <c r="AS460" s="78">
        <f t="shared" si="341"/>
        <v>0</v>
      </c>
      <c r="AT460" s="78">
        <f t="shared" si="341"/>
        <v>0</v>
      </c>
      <c r="AU460" s="78">
        <f t="shared" si="341"/>
        <v>0</v>
      </c>
      <c r="AV460" s="78">
        <f t="shared" si="341"/>
        <v>0</v>
      </c>
      <c r="AW460" s="78">
        <f t="shared" si="341"/>
        <v>0</v>
      </c>
      <c r="AX460" s="78">
        <f t="shared" si="341"/>
        <v>0</v>
      </c>
      <c r="AY460" s="78">
        <f t="shared" si="341"/>
        <v>0</v>
      </c>
      <c r="AZ460" s="78">
        <f t="shared" si="341"/>
        <v>0</v>
      </c>
      <c r="BA460" s="78">
        <f t="shared" si="341"/>
        <v>0</v>
      </c>
      <c r="BB460" s="78">
        <f t="shared" si="341"/>
        <v>0</v>
      </c>
      <c r="BC460" s="78">
        <f t="shared" si="341"/>
        <v>0</v>
      </c>
      <c r="BD460" s="78">
        <f t="shared" si="341"/>
        <v>0</v>
      </c>
      <c r="BE460" s="78">
        <f t="shared" si="341"/>
        <v>0</v>
      </c>
      <c r="BF460" s="78">
        <f t="shared" si="341"/>
        <v>0</v>
      </c>
      <c r="BG460" s="78">
        <f t="shared" si="341"/>
        <v>0</v>
      </c>
      <c r="BH460" s="78">
        <f t="shared" si="341"/>
        <v>0</v>
      </c>
      <c r="BI460" s="78">
        <f t="shared" si="341"/>
        <v>0</v>
      </c>
      <c r="BJ460" s="78">
        <f t="shared" si="341"/>
        <v>0</v>
      </c>
      <c r="BK460" s="78">
        <f t="shared" si="341"/>
        <v>0</v>
      </c>
      <c r="BL460" s="78">
        <f t="shared" si="341"/>
        <v>0</v>
      </c>
      <c r="BM460" s="78">
        <f t="shared" si="341"/>
        <v>0</v>
      </c>
      <c r="BN460" s="78">
        <f t="shared" si="341"/>
        <v>0</v>
      </c>
      <c r="BO460" s="78">
        <f t="shared" si="341"/>
        <v>0</v>
      </c>
      <c r="BP460" s="78">
        <f t="shared" si="341"/>
        <v>0</v>
      </c>
      <c r="BQ460" s="78">
        <f t="shared" si="341"/>
        <v>0</v>
      </c>
      <c r="BR460" s="78">
        <f t="shared" si="341"/>
        <v>0</v>
      </c>
      <c r="BS460" s="78">
        <f t="shared" si="341"/>
        <v>0</v>
      </c>
      <c r="BT460" s="78">
        <f t="shared" si="341"/>
        <v>0</v>
      </c>
      <c r="BU460" s="78">
        <f t="shared" si="341"/>
        <v>0</v>
      </c>
      <c r="BV460" s="78">
        <f t="shared" si="341"/>
        <v>0</v>
      </c>
      <c r="BW460" s="78">
        <f t="shared" si="341"/>
        <v>0</v>
      </c>
      <c r="BX460" s="78">
        <f t="shared" ref="BX460:CV460" si="342">SUM(BX461:BX462)</f>
        <v>0</v>
      </c>
      <c r="BY460" s="78">
        <f t="shared" si="342"/>
        <v>0</v>
      </c>
      <c r="BZ460" s="78">
        <f t="shared" si="342"/>
        <v>0</v>
      </c>
      <c r="CA460" s="78">
        <f t="shared" si="342"/>
        <v>0</v>
      </c>
      <c r="CB460" s="78">
        <f t="shared" si="342"/>
        <v>0</v>
      </c>
      <c r="CC460" s="78">
        <f t="shared" si="342"/>
        <v>0</v>
      </c>
      <c r="CD460" s="78">
        <f t="shared" si="342"/>
        <v>0</v>
      </c>
      <c r="CE460" s="78">
        <f t="shared" si="342"/>
        <v>0</v>
      </c>
      <c r="CF460" s="78">
        <f t="shared" si="342"/>
        <v>0</v>
      </c>
      <c r="CG460" s="79">
        <f>SUM(CG461:CG462)</f>
        <v>0</v>
      </c>
      <c r="CH460" s="80">
        <f t="shared" ref="CH460:CK460" si="343">SUM(CH461:CH462)</f>
        <v>0</v>
      </c>
      <c r="CI460" s="80">
        <f t="shared" si="343"/>
        <v>0</v>
      </c>
      <c r="CJ460" s="80">
        <f t="shared" si="343"/>
        <v>0</v>
      </c>
      <c r="CK460" s="80">
        <f t="shared" si="343"/>
        <v>0</v>
      </c>
      <c r="CL460" s="8"/>
    </row>
    <row r="461" spans="1:96" ht="14.1" customHeight="1" x14ac:dyDescent="0.35">
      <c r="A461" s="55">
        <f t="shared" si="340"/>
        <v>461</v>
      </c>
      <c r="B461" s="73"/>
      <c r="C461" s="124"/>
      <c r="D461" s="124"/>
      <c r="E461" s="73"/>
      <c r="F461" s="96"/>
      <c r="G461" s="73" t="s">
        <v>41</v>
      </c>
      <c r="H461" s="73" t="s">
        <v>217</v>
      </c>
      <c r="I461" s="73"/>
      <c r="J461" s="63">
        <f t="shared" si="330"/>
        <v>0</v>
      </c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6"/>
      <c r="CH461" s="77"/>
      <c r="CI461" s="77"/>
      <c r="CJ461" s="77"/>
      <c r="CK461" s="77"/>
      <c r="CL461" s="8"/>
    </row>
    <row r="462" spans="1:96" ht="14.1" customHeight="1" x14ac:dyDescent="0.35">
      <c r="A462" s="55">
        <f t="shared" si="340"/>
        <v>462</v>
      </c>
      <c r="B462" s="73"/>
      <c r="C462" s="124"/>
      <c r="D462" s="124"/>
      <c r="E462" s="73"/>
      <c r="F462" s="96"/>
      <c r="G462" s="73" t="s">
        <v>54</v>
      </c>
      <c r="H462" s="73" t="s">
        <v>218</v>
      </c>
      <c r="I462" s="73"/>
      <c r="J462" s="63">
        <f t="shared" si="330"/>
        <v>0</v>
      </c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6"/>
      <c r="CH462" s="77"/>
      <c r="CI462" s="77"/>
      <c r="CJ462" s="77"/>
      <c r="CK462" s="77"/>
      <c r="CL462" s="8"/>
    </row>
    <row r="463" spans="1:96" s="62" customFormat="1" ht="14.1" customHeight="1" x14ac:dyDescent="0.35">
      <c r="A463" s="55">
        <f t="shared" si="340"/>
        <v>463</v>
      </c>
      <c r="B463" s="71"/>
      <c r="C463" s="123"/>
      <c r="D463" s="123"/>
      <c r="E463" s="94" t="s">
        <v>21</v>
      </c>
      <c r="F463" s="95" t="s">
        <v>52</v>
      </c>
      <c r="G463" s="71"/>
      <c r="H463" s="71"/>
      <c r="I463" s="71"/>
      <c r="J463" s="63">
        <f t="shared" si="330"/>
        <v>0</v>
      </c>
      <c r="K463" s="92">
        <f>SUM(K464,K467)</f>
        <v>0</v>
      </c>
      <c r="L463" s="92">
        <f t="shared" ref="L463:BW463" si="344">SUM(L464,L467)</f>
        <v>0</v>
      </c>
      <c r="M463" s="92">
        <f t="shared" si="344"/>
        <v>0</v>
      </c>
      <c r="N463" s="92">
        <f t="shared" si="344"/>
        <v>0</v>
      </c>
      <c r="O463" s="92">
        <f t="shared" si="344"/>
        <v>0</v>
      </c>
      <c r="P463" s="92">
        <f t="shared" si="344"/>
        <v>0</v>
      </c>
      <c r="Q463" s="92">
        <f t="shared" si="344"/>
        <v>0</v>
      </c>
      <c r="R463" s="92">
        <f t="shared" si="344"/>
        <v>0</v>
      </c>
      <c r="S463" s="92">
        <f t="shared" si="344"/>
        <v>0</v>
      </c>
      <c r="T463" s="92">
        <f t="shared" si="344"/>
        <v>0</v>
      </c>
      <c r="U463" s="92">
        <f t="shared" si="344"/>
        <v>0</v>
      </c>
      <c r="V463" s="92">
        <f t="shared" si="344"/>
        <v>0</v>
      </c>
      <c r="W463" s="92">
        <f t="shared" si="344"/>
        <v>0</v>
      </c>
      <c r="X463" s="92">
        <f t="shared" si="344"/>
        <v>0</v>
      </c>
      <c r="Y463" s="92">
        <f t="shared" si="344"/>
        <v>0</v>
      </c>
      <c r="Z463" s="92">
        <f t="shared" si="344"/>
        <v>0</v>
      </c>
      <c r="AA463" s="92">
        <f t="shared" si="344"/>
        <v>0</v>
      </c>
      <c r="AB463" s="92">
        <f t="shared" si="344"/>
        <v>0</v>
      </c>
      <c r="AC463" s="92">
        <f t="shared" si="344"/>
        <v>0</v>
      </c>
      <c r="AD463" s="92">
        <f t="shared" si="344"/>
        <v>0</v>
      </c>
      <c r="AE463" s="92">
        <f t="shared" si="344"/>
        <v>0</v>
      </c>
      <c r="AF463" s="92">
        <f t="shared" si="344"/>
        <v>0</v>
      </c>
      <c r="AG463" s="92">
        <f t="shared" si="344"/>
        <v>0</v>
      </c>
      <c r="AH463" s="92">
        <f t="shared" si="344"/>
        <v>0</v>
      </c>
      <c r="AI463" s="92">
        <f t="shared" si="344"/>
        <v>0</v>
      </c>
      <c r="AJ463" s="92">
        <f t="shared" si="344"/>
        <v>0</v>
      </c>
      <c r="AK463" s="92">
        <f t="shared" si="344"/>
        <v>0</v>
      </c>
      <c r="AL463" s="92">
        <f t="shared" si="344"/>
        <v>0</v>
      </c>
      <c r="AM463" s="92">
        <f t="shared" si="344"/>
        <v>0</v>
      </c>
      <c r="AN463" s="92">
        <f t="shared" si="344"/>
        <v>0</v>
      </c>
      <c r="AO463" s="92">
        <f t="shared" si="344"/>
        <v>0</v>
      </c>
      <c r="AP463" s="92">
        <f t="shared" si="344"/>
        <v>0</v>
      </c>
      <c r="AQ463" s="92">
        <f t="shared" si="344"/>
        <v>0</v>
      </c>
      <c r="AR463" s="92">
        <f t="shared" si="344"/>
        <v>0</v>
      </c>
      <c r="AS463" s="92">
        <f t="shared" si="344"/>
        <v>0</v>
      </c>
      <c r="AT463" s="92">
        <f t="shared" si="344"/>
        <v>0</v>
      </c>
      <c r="AU463" s="92">
        <f t="shared" si="344"/>
        <v>0</v>
      </c>
      <c r="AV463" s="92">
        <f t="shared" si="344"/>
        <v>0</v>
      </c>
      <c r="AW463" s="92">
        <f t="shared" si="344"/>
        <v>0</v>
      </c>
      <c r="AX463" s="92">
        <f t="shared" si="344"/>
        <v>0</v>
      </c>
      <c r="AY463" s="92">
        <f t="shared" si="344"/>
        <v>0</v>
      </c>
      <c r="AZ463" s="92">
        <f t="shared" si="344"/>
        <v>0</v>
      </c>
      <c r="BA463" s="92">
        <f t="shared" si="344"/>
        <v>0</v>
      </c>
      <c r="BB463" s="92">
        <f t="shared" si="344"/>
        <v>0</v>
      </c>
      <c r="BC463" s="92">
        <f t="shared" si="344"/>
        <v>0</v>
      </c>
      <c r="BD463" s="92">
        <f t="shared" si="344"/>
        <v>0</v>
      </c>
      <c r="BE463" s="92">
        <f t="shared" si="344"/>
        <v>0</v>
      </c>
      <c r="BF463" s="92">
        <f t="shared" si="344"/>
        <v>0</v>
      </c>
      <c r="BG463" s="92">
        <f t="shared" si="344"/>
        <v>0</v>
      </c>
      <c r="BH463" s="92">
        <f t="shared" si="344"/>
        <v>0</v>
      </c>
      <c r="BI463" s="92">
        <f t="shared" si="344"/>
        <v>0</v>
      </c>
      <c r="BJ463" s="92">
        <f t="shared" si="344"/>
        <v>0</v>
      </c>
      <c r="BK463" s="92">
        <f t="shared" si="344"/>
        <v>0</v>
      </c>
      <c r="BL463" s="92">
        <f t="shared" si="344"/>
        <v>0</v>
      </c>
      <c r="BM463" s="92">
        <f t="shared" si="344"/>
        <v>0</v>
      </c>
      <c r="BN463" s="92">
        <f t="shared" si="344"/>
        <v>0</v>
      </c>
      <c r="BO463" s="92">
        <f t="shared" si="344"/>
        <v>0</v>
      </c>
      <c r="BP463" s="92">
        <f t="shared" si="344"/>
        <v>0</v>
      </c>
      <c r="BQ463" s="92">
        <f t="shared" si="344"/>
        <v>0</v>
      </c>
      <c r="BR463" s="92">
        <f t="shared" si="344"/>
        <v>0</v>
      </c>
      <c r="BS463" s="92">
        <f t="shared" si="344"/>
        <v>0</v>
      </c>
      <c r="BT463" s="92">
        <f t="shared" si="344"/>
        <v>0</v>
      </c>
      <c r="BU463" s="92">
        <f t="shared" si="344"/>
        <v>0</v>
      </c>
      <c r="BV463" s="92">
        <f t="shared" si="344"/>
        <v>0</v>
      </c>
      <c r="BW463" s="92">
        <f t="shared" si="344"/>
        <v>0</v>
      </c>
      <c r="BX463" s="92">
        <f t="shared" ref="BX463:CV463" si="345">SUM(BX464,BX467)</f>
        <v>0</v>
      </c>
      <c r="BY463" s="92">
        <f t="shared" si="345"/>
        <v>0</v>
      </c>
      <c r="BZ463" s="92">
        <f t="shared" si="345"/>
        <v>0</v>
      </c>
      <c r="CA463" s="92">
        <f t="shared" si="345"/>
        <v>0</v>
      </c>
      <c r="CB463" s="92">
        <f t="shared" si="345"/>
        <v>0</v>
      </c>
      <c r="CC463" s="92">
        <f t="shared" si="345"/>
        <v>0</v>
      </c>
      <c r="CD463" s="92">
        <f t="shared" si="345"/>
        <v>0</v>
      </c>
      <c r="CE463" s="92">
        <f t="shared" si="345"/>
        <v>0</v>
      </c>
      <c r="CF463" s="92">
        <f t="shared" si="345"/>
        <v>0</v>
      </c>
      <c r="CG463" s="93">
        <f>SUM(CG464,CG467)</f>
        <v>0</v>
      </c>
      <c r="CH463" s="80">
        <f t="shared" ref="CH463:CK463" si="346">SUM(CH464,CH467)</f>
        <v>0</v>
      </c>
      <c r="CI463" s="80">
        <f t="shared" si="346"/>
        <v>0</v>
      </c>
      <c r="CJ463" s="80">
        <f t="shared" si="346"/>
        <v>0</v>
      </c>
      <c r="CK463" s="80">
        <f t="shared" si="346"/>
        <v>0</v>
      </c>
      <c r="CL463" s="61"/>
      <c r="CM463" s="9"/>
      <c r="CN463" s="9"/>
      <c r="CO463" s="9"/>
      <c r="CP463"/>
      <c r="CQ463"/>
      <c r="CR463"/>
    </row>
    <row r="464" spans="1:96" ht="14.1" customHeight="1" x14ac:dyDescent="0.35">
      <c r="A464" s="55">
        <f t="shared" si="340"/>
        <v>464</v>
      </c>
      <c r="B464" s="73"/>
      <c r="C464" s="124"/>
      <c r="D464" s="124"/>
      <c r="E464" s="73"/>
      <c r="F464" s="96" t="s">
        <v>39</v>
      </c>
      <c r="G464" s="119" t="s">
        <v>216</v>
      </c>
      <c r="H464" s="73"/>
      <c r="I464" s="73"/>
      <c r="J464" s="63">
        <f t="shared" si="330"/>
        <v>0</v>
      </c>
      <c r="K464" s="78">
        <f>SUM(K465:K466)</f>
        <v>0</v>
      </c>
      <c r="L464" s="78">
        <f t="shared" ref="L464:BW464" si="347">SUM(L465:L466)</f>
        <v>0</v>
      </c>
      <c r="M464" s="78">
        <f t="shared" si="347"/>
        <v>0</v>
      </c>
      <c r="N464" s="78">
        <f t="shared" si="347"/>
        <v>0</v>
      </c>
      <c r="O464" s="78">
        <f t="shared" si="347"/>
        <v>0</v>
      </c>
      <c r="P464" s="78">
        <f t="shared" si="347"/>
        <v>0</v>
      </c>
      <c r="Q464" s="78">
        <f t="shared" si="347"/>
        <v>0</v>
      </c>
      <c r="R464" s="78">
        <f t="shared" si="347"/>
        <v>0</v>
      </c>
      <c r="S464" s="78">
        <f t="shared" si="347"/>
        <v>0</v>
      </c>
      <c r="T464" s="78">
        <f t="shared" si="347"/>
        <v>0</v>
      </c>
      <c r="U464" s="78">
        <f t="shared" si="347"/>
        <v>0</v>
      </c>
      <c r="V464" s="78">
        <f t="shared" si="347"/>
        <v>0</v>
      </c>
      <c r="W464" s="78">
        <f t="shared" si="347"/>
        <v>0</v>
      </c>
      <c r="X464" s="78">
        <f t="shared" si="347"/>
        <v>0</v>
      </c>
      <c r="Y464" s="78">
        <f t="shared" si="347"/>
        <v>0</v>
      </c>
      <c r="Z464" s="78">
        <f t="shared" si="347"/>
        <v>0</v>
      </c>
      <c r="AA464" s="78">
        <f t="shared" si="347"/>
        <v>0</v>
      </c>
      <c r="AB464" s="78">
        <f t="shared" si="347"/>
        <v>0</v>
      </c>
      <c r="AC464" s="78">
        <f t="shared" si="347"/>
        <v>0</v>
      </c>
      <c r="AD464" s="78">
        <f t="shared" si="347"/>
        <v>0</v>
      </c>
      <c r="AE464" s="78">
        <f t="shared" si="347"/>
        <v>0</v>
      </c>
      <c r="AF464" s="78">
        <f t="shared" si="347"/>
        <v>0</v>
      </c>
      <c r="AG464" s="78">
        <f t="shared" si="347"/>
        <v>0</v>
      </c>
      <c r="AH464" s="78">
        <f t="shared" si="347"/>
        <v>0</v>
      </c>
      <c r="AI464" s="78">
        <f t="shared" si="347"/>
        <v>0</v>
      </c>
      <c r="AJ464" s="78">
        <f t="shared" si="347"/>
        <v>0</v>
      </c>
      <c r="AK464" s="78">
        <f t="shared" si="347"/>
        <v>0</v>
      </c>
      <c r="AL464" s="78">
        <f t="shared" si="347"/>
        <v>0</v>
      </c>
      <c r="AM464" s="78">
        <f t="shared" si="347"/>
        <v>0</v>
      </c>
      <c r="AN464" s="78">
        <f t="shared" si="347"/>
        <v>0</v>
      </c>
      <c r="AO464" s="78">
        <f t="shared" si="347"/>
        <v>0</v>
      </c>
      <c r="AP464" s="78">
        <f t="shared" si="347"/>
        <v>0</v>
      </c>
      <c r="AQ464" s="78">
        <f t="shared" si="347"/>
        <v>0</v>
      </c>
      <c r="AR464" s="78">
        <f t="shared" si="347"/>
        <v>0</v>
      </c>
      <c r="AS464" s="78">
        <f t="shared" si="347"/>
        <v>0</v>
      </c>
      <c r="AT464" s="78">
        <f t="shared" si="347"/>
        <v>0</v>
      </c>
      <c r="AU464" s="78">
        <f t="shared" si="347"/>
        <v>0</v>
      </c>
      <c r="AV464" s="78">
        <f t="shared" si="347"/>
        <v>0</v>
      </c>
      <c r="AW464" s="78">
        <f t="shared" si="347"/>
        <v>0</v>
      </c>
      <c r="AX464" s="78">
        <f t="shared" si="347"/>
        <v>0</v>
      </c>
      <c r="AY464" s="78">
        <f t="shared" si="347"/>
        <v>0</v>
      </c>
      <c r="AZ464" s="78">
        <f t="shared" si="347"/>
        <v>0</v>
      </c>
      <c r="BA464" s="78">
        <f t="shared" si="347"/>
        <v>0</v>
      </c>
      <c r="BB464" s="78">
        <f t="shared" si="347"/>
        <v>0</v>
      </c>
      <c r="BC464" s="78">
        <f t="shared" si="347"/>
        <v>0</v>
      </c>
      <c r="BD464" s="78">
        <f t="shared" si="347"/>
        <v>0</v>
      </c>
      <c r="BE464" s="78">
        <f t="shared" si="347"/>
        <v>0</v>
      </c>
      <c r="BF464" s="78">
        <f t="shared" si="347"/>
        <v>0</v>
      </c>
      <c r="BG464" s="78">
        <f t="shared" si="347"/>
        <v>0</v>
      </c>
      <c r="BH464" s="78">
        <f t="shared" si="347"/>
        <v>0</v>
      </c>
      <c r="BI464" s="78">
        <f t="shared" si="347"/>
        <v>0</v>
      </c>
      <c r="BJ464" s="78">
        <f t="shared" si="347"/>
        <v>0</v>
      </c>
      <c r="BK464" s="78">
        <f t="shared" si="347"/>
        <v>0</v>
      </c>
      <c r="BL464" s="78">
        <f t="shared" si="347"/>
        <v>0</v>
      </c>
      <c r="BM464" s="78">
        <f t="shared" si="347"/>
        <v>0</v>
      </c>
      <c r="BN464" s="78">
        <f t="shared" si="347"/>
        <v>0</v>
      </c>
      <c r="BO464" s="78">
        <f t="shared" si="347"/>
        <v>0</v>
      </c>
      <c r="BP464" s="78">
        <f t="shared" si="347"/>
        <v>0</v>
      </c>
      <c r="BQ464" s="78">
        <f t="shared" si="347"/>
        <v>0</v>
      </c>
      <c r="BR464" s="78">
        <f t="shared" si="347"/>
        <v>0</v>
      </c>
      <c r="BS464" s="78">
        <f t="shared" si="347"/>
        <v>0</v>
      </c>
      <c r="BT464" s="78">
        <f t="shared" si="347"/>
        <v>0</v>
      </c>
      <c r="BU464" s="78">
        <f t="shared" si="347"/>
        <v>0</v>
      </c>
      <c r="BV464" s="78">
        <f t="shared" si="347"/>
        <v>0</v>
      </c>
      <c r="BW464" s="78">
        <f t="shared" si="347"/>
        <v>0</v>
      </c>
      <c r="BX464" s="78">
        <f t="shared" ref="BX464:CV464" si="348">SUM(BX465:BX466)</f>
        <v>0</v>
      </c>
      <c r="BY464" s="78">
        <f t="shared" si="348"/>
        <v>0</v>
      </c>
      <c r="BZ464" s="78">
        <f t="shared" si="348"/>
        <v>0</v>
      </c>
      <c r="CA464" s="78">
        <f t="shared" si="348"/>
        <v>0</v>
      </c>
      <c r="CB464" s="78">
        <f t="shared" si="348"/>
        <v>0</v>
      </c>
      <c r="CC464" s="78">
        <f t="shared" si="348"/>
        <v>0</v>
      </c>
      <c r="CD464" s="78">
        <f t="shared" si="348"/>
        <v>0</v>
      </c>
      <c r="CE464" s="78">
        <f t="shared" si="348"/>
        <v>0</v>
      </c>
      <c r="CF464" s="78">
        <f t="shared" si="348"/>
        <v>0</v>
      </c>
      <c r="CG464" s="79">
        <f>SUM(CG465:CG466)</f>
        <v>0</v>
      </c>
      <c r="CH464" s="80">
        <f t="shared" ref="CH464:CK464" si="349">SUM(CH465:CH466)</f>
        <v>0</v>
      </c>
      <c r="CI464" s="80">
        <f t="shared" si="349"/>
        <v>0</v>
      </c>
      <c r="CJ464" s="80">
        <f t="shared" si="349"/>
        <v>0</v>
      </c>
      <c r="CK464" s="80">
        <f t="shared" si="349"/>
        <v>0</v>
      </c>
      <c r="CL464" s="8"/>
    </row>
    <row r="465" spans="1:96" ht="14.1" customHeight="1" x14ac:dyDescent="0.35">
      <c r="A465" s="55">
        <f t="shared" si="340"/>
        <v>465</v>
      </c>
      <c r="B465" s="73"/>
      <c r="C465" s="124"/>
      <c r="D465" s="124"/>
      <c r="E465" s="73"/>
      <c r="F465" s="96"/>
      <c r="G465" s="73" t="s">
        <v>41</v>
      </c>
      <c r="H465" s="119" t="s">
        <v>217</v>
      </c>
      <c r="I465" s="73"/>
      <c r="J465" s="63">
        <f t="shared" si="330"/>
        <v>0</v>
      </c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6"/>
      <c r="CH465" s="77"/>
      <c r="CI465" s="77"/>
      <c r="CJ465" s="77"/>
      <c r="CK465" s="77"/>
      <c r="CL465" s="8"/>
    </row>
    <row r="466" spans="1:96" ht="14.1" customHeight="1" x14ac:dyDescent="0.35">
      <c r="A466" s="55">
        <f t="shared" si="340"/>
        <v>466</v>
      </c>
      <c r="B466" s="73"/>
      <c r="C466" s="124"/>
      <c r="D466" s="124"/>
      <c r="E466" s="73"/>
      <c r="F466" s="96"/>
      <c r="G466" s="73" t="s">
        <v>54</v>
      </c>
      <c r="H466" s="119" t="s">
        <v>218</v>
      </c>
      <c r="I466" s="73"/>
      <c r="J466" s="63">
        <f t="shared" si="330"/>
        <v>0</v>
      </c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6"/>
      <c r="CH466" s="77"/>
      <c r="CI466" s="77"/>
      <c r="CJ466" s="77"/>
      <c r="CK466" s="77"/>
      <c r="CL466" s="8"/>
    </row>
    <row r="467" spans="1:96" ht="14.1" customHeight="1" x14ac:dyDescent="0.35">
      <c r="A467" s="55">
        <f t="shared" si="340"/>
        <v>467</v>
      </c>
      <c r="B467" s="73"/>
      <c r="C467" s="124"/>
      <c r="D467" s="124"/>
      <c r="E467" s="73"/>
      <c r="F467" s="96" t="s">
        <v>51</v>
      </c>
      <c r="G467" s="119" t="s">
        <v>219</v>
      </c>
      <c r="H467" s="73"/>
      <c r="I467" s="73"/>
      <c r="J467" s="63">
        <f t="shared" si="330"/>
        <v>0</v>
      </c>
      <c r="K467" s="78">
        <f>SUM(K468:K469)</f>
        <v>0</v>
      </c>
      <c r="L467" s="78">
        <f t="shared" ref="L467:BW467" si="350">SUM(L468:L469)</f>
        <v>0</v>
      </c>
      <c r="M467" s="78">
        <f t="shared" si="350"/>
        <v>0</v>
      </c>
      <c r="N467" s="78">
        <f t="shared" si="350"/>
        <v>0</v>
      </c>
      <c r="O467" s="78">
        <f t="shared" si="350"/>
        <v>0</v>
      </c>
      <c r="P467" s="78">
        <f t="shared" si="350"/>
        <v>0</v>
      </c>
      <c r="Q467" s="78">
        <f t="shared" si="350"/>
        <v>0</v>
      </c>
      <c r="R467" s="78">
        <f t="shared" si="350"/>
        <v>0</v>
      </c>
      <c r="S467" s="78">
        <f t="shared" si="350"/>
        <v>0</v>
      </c>
      <c r="T467" s="78">
        <f t="shared" si="350"/>
        <v>0</v>
      </c>
      <c r="U467" s="78">
        <f t="shared" si="350"/>
        <v>0</v>
      </c>
      <c r="V467" s="78">
        <f t="shared" si="350"/>
        <v>0</v>
      </c>
      <c r="W467" s="78">
        <f t="shared" si="350"/>
        <v>0</v>
      </c>
      <c r="X467" s="78">
        <f t="shared" si="350"/>
        <v>0</v>
      </c>
      <c r="Y467" s="78">
        <f t="shared" si="350"/>
        <v>0</v>
      </c>
      <c r="Z467" s="78">
        <f t="shared" si="350"/>
        <v>0</v>
      </c>
      <c r="AA467" s="78">
        <f t="shared" si="350"/>
        <v>0</v>
      </c>
      <c r="AB467" s="78">
        <f t="shared" si="350"/>
        <v>0</v>
      </c>
      <c r="AC467" s="78">
        <f t="shared" si="350"/>
        <v>0</v>
      </c>
      <c r="AD467" s="78">
        <f t="shared" si="350"/>
        <v>0</v>
      </c>
      <c r="AE467" s="78">
        <f t="shared" si="350"/>
        <v>0</v>
      </c>
      <c r="AF467" s="78">
        <f t="shared" si="350"/>
        <v>0</v>
      </c>
      <c r="AG467" s="78">
        <f t="shared" si="350"/>
        <v>0</v>
      </c>
      <c r="AH467" s="78">
        <f t="shared" si="350"/>
        <v>0</v>
      </c>
      <c r="AI467" s="78">
        <f t="shared" si="350"/>
        <v>0</v>
      </c>
      <c r="AJ467" s="78">
        <f t="shared" si="350"/>
        <v>0</v>
      </c>
      <c r="AK467" s="78">
        <f t="shared" si="350"/>
        <v>0</v>
      </c>
      <c r="AL467" s="78">
        <f t="shared" si="350"/>
        <v>0</v>
      </c>
      <c r="AM467" s="78">
        <f t="shared" si="350"/>
        <v>0</v>
      </c>
      <c r="AN467" s="78">
        <f t="shared" si="350"/>
        <v>0</v>
      </c>
      <c r="AO467" s="78">
        <f t="shared" si="350"/>
        <v>0</v>
      </c>
      <c r="AP467" s="78">
        <f t="shared" si="350"/>
        <v>0</v>
      </c>
      <c r="AQ467" s="78">
        <f t="shared" si="350"/>
        <v>0</v>
      </c>
      <c r="AR467" s="78">
        <f t="shared" si="350"/>
        <v>0</v>
      </c>
      <c r="AS467" s="78">
        <f t="shared" si="350"/>
        <v>0</v>
      </c>
      <c r="AT467" s="78">
        <f t="shared" si="350"/>
        <v>0</v>
      </c>
      <c r="AU467" s="78">
        <f t="shared" si="350"/>
        <v>0</v>
      </c>
      <c r="AV467" s="78">
        <f t="shared" si="350"/>
        <v>0</v>
      </c>
      <c r="AW467" s="78">
        <f t="shared" si="350"/>
        <v>0</v>
      </c>
      <c r="AX467" s="78">
        <f t="shared" si="350"/>
        <v>0</v>
      </c>
      <c r="AY467" s="78">
        <f t="shared" si="350"/>
        <v>0</v>
      </c>
      <c r="AZ467" s="78">
        <f t="shared" si="350"/>
        <v>0</v>
      </c>
      <c r="BA467" s="78">
        <f t="shared" si="350"/>
        <v>0</v>
      </c>
      <c r="BB467" s="78">
        <f t="shared" si="350"/>
        <v>0</v>
      </c>
      <c r="BC467" s="78">
        <f t="shared" si="350"/>
        <v>0</v>
      </c>
      <c r="BD467" s="78">
        <f t="shared" si="350"/>
        <v>0</v>
      </c>
      <c r="BE467" s="78">
        <f t="shared" si="350"/>
        <v>0</v>
      </c>
      <c r="BF467" s="78">
        <f t="shared" si="350"/>
        <v>0</v>
      </c>
      <c r="BG467" s="78">
        <f t="shared" si="350"/>
        <v>0</v>
      </c>
      <c r="BH467" s="78">
        <f t="shared" si="350"/>
        <v>0</v>
      </c>
      <c r="BI467" s="78">
        <f t="shared" si="350"/>
        <v>0</v>
      </c>
      <c r="BJ467" s="78">
        <f t="shared" si="350"/>
        <v>0</v>
      </c>
      <c r="BK467" s="78">
        <f t="shared" si="350"/>
        <v>0</v>
      </c>
      <c r="BL467" s="78">
        <f t="shared" si="350"/>
        <v>0</v>
      </c>
      <c r="BM467" s="78">
        <f t="shared" si="350"/>
        <v>0</v>
      </c>
      <c r="BN467" s="78">
        <f t="shared" si="350"/>
        <v>0</v>
      </c>
      <c r="BO467" s="78">
        <f t="shared" si="350"/>
        <v>0</v>
      </c>
      <c r="BP467" s="78">
        <f t="shared" si="350"/>
        <v>0</v>
      </c>
      <c r="BQ467" s="78">
        <f t="shared" si="350"/>
        <v>0</v>
      </c>
      <c r="BR467" s="78">
        <f t="shared" si="350"/>
        <v>0</v>
      </c>
      <c r="BS467" s="78">
        <f t="shared" si="350"/>
        <v>0</v>
      </c>
      <c r="BT467" s="78">
        <f t="shared" si="350"/>
        <v>0</v>
      </c>
      <c r="BU467" s="78">
        <f t="shared" si="350"/>
        <v>0</v>
      </c>
      <c r="BV467" s="78">
        <f t="shared" si="350"/>
        <v>0</v>
      </c>
      <c r="BW467" s="78">
        <f t="shared" si="350"/>
        <v>0</v>
      </c>
      <c r="BX467" s="78">
        <f t="shared" ref="BX467:CV467" si="351">SUM(BX468:BX469)</f>
        <v>0</v>
      </c>
      <c r="BY467" s="78">
        <f t="shared" si="351"/>
        <v>0</v>
      </c>
      <c r="BZ467" s="78">
        <f t="shared" si="351"/>
        <v>0</v>
      </c>
      <c r="CA467" s="78">
        <f t="shared" si="351"/>
        <v>0</v>
      </c>
      <c r="CB467" s="78">
        <f t="shared" si="351"/>
        <v>0</v>
      </c>
      <c r="CC467" s="78">
        <f t="shared" si="351"/>
        <v>0</v>
      </c>
      <c r="CD467" s="78">
        <f t="shared" si="351"/>
        <v>0</v>
      </c>
      <c r="CE467" s="78">
        <f t="shared" si="351"/>
        <v>0</v>
      </c>
      <c r="CF467" s="78">
        <f t="shared" si="351"/>
        <v>0</v>
      </c>
      <c r="CG467" s="79">
        <f>SUM(CG468:CG469)</f>
        <v>0</v>
      </c>
      <c r="CH467" s="80">
        <f t="shared" ref="CH467:CK467" si="352">SUM(CH468:CH469)</f>
        <v>0</v>
      </c>
      <c r="CI467" s="80">
        <f t="shared" si="352"/>
        <v>0</v>
      </c>
      <c r="CJ467" s="80">
        <f t="shared" si="352"/>
        <v>0</v>
      </c>
      <c r="CK467" s="80">
        <f t="shared" si="352"/>
        <v>0</v>
      </c>
      <c r="CL467" s="8"/>
    </row>
    <row r="468" spans="1:96" ht="14.1" customHeight="1" x14ac:dyDescent="0.35">
      <c r="A468" s="55">
        <f t="shared" si="340"/>
        <v>468</v>
      </c>
      <c r="B468" s="73"/>
      <c r="C468" s="124"/>
      <c r="D468" s="124"/>
      <c r="E468" s="73"/>
      <c r="F468" s="96"/>
      <c r="G468" s="73" t="s">
        <v>41</v>
      </c>
      <c r="H468" s="73" t="s">
        <v>217</v>
      </c>
      <c r="I468" s="73"/>
      <c r="J468" s="63">
        <f t="shared" si="330"/>
        <v>0</v>
      </c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6"/>
      <c r="CH468" s="77"/>
      <c r="CI468" s="77"/>
      <c r="CJ468" s="77"/>
      <c r="CK468" s="77"/>
      <c r="CL468" s="8"/>
    </row>
    <row r="469" spans="1:96" ht="14.1" customHeight="1" x14ac:dyDescent="0.35">
      <c r="A469" s="55">
        <f t="shared" si="340"/>
        <v>469</v>
      </c>
      <c r="B469" s="73"/>
      <c r="C469" s="124"/>
      <c r="D469" s="129"/>
      <c r="E469" s="73"/>
      <c r="F469" s="96"/>
      <c r="G469" s="73" t="s">
        <v>54</v>
      </c>
      <c r="H469" s="73" t="s">
        <v>218</v>
      </c>
      <c r="I469" s="73"/>
      <c r="J469" s="63">
        <f t="shared" si="330"/>
        <v>0</v>
      </c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6"/>
      <c r="CH469" s="77"/>
      <c r="CI469" s="77"/>
      <c r="CJ469" s="77"/>
      <c r="CK469" s="77"/>
      <c r="CL469" s="8"/>
    </row>
    <row r="470" spans="1:96" ht="15" customHeight="1" x14ac:dyDescent="0.35">
      <c r="A470" s="55">
        <f t="shared" si="340"/>
        <v>470</v>
      </c>
      <c r="B470" s="71"/>
      <c r="C470" s="123"/>
      <c r="D470" s="125" t="s">
        <v>199</v>
      </c>
      <c r="E470" s="102" t="s">
        <v>34</v>
      </c>
      <c r="F470" s="94"/>
      <c r="G470" s="71"/>
      <c r="H470" s="71"/>
      <c r="I470" s="71"/>
      <c r="J470" s="63">
        <f t="shared" si="330"/>
        <v>0</v>
      </c>
      <c r="K470" s="92">
        <f>SUM(K471,K478)</f>
        <v>0</v>
      </c>
      <c r="L470" s="92">
        <f t="shared" ref="L470:BW470" si="353">SUM(L471,L478)</f>
        <v>0</v>
      </c>
      <c r="M470" s="92">
        <f t="shared" si="353"/>
        <v>0</v>
      </c>
      <c r="N470" s="92">
        <f t="shared" si="353"/>
        <v>0</v>
      </c>
      <c r="O470" s="92">
        <f t="shared" si="353"/>
        <v>0</v>
      </c>
      <c r="P470" s="92">
        <f t="shared" si="353"/>
        <v>0</v>
      </c>
      <c r="Q470" s="92">
        <f t="shared" si="353"/>
        <v>0</v>
      </c>
      <c r="R470" s="92">
        <f t="shared" si="353"/>
        <v>0</v>
      </c>
      <c r="S470" s="92">
        <f t="shared" si="353"/>
        <v>0</v>
      </c>
      <c r="T470" s="92">
        <f t="shared" si="353"/>
        <v>0</v>
      </c>
      <c r="U470" s="92">
        <f t="shared" si="353"/>
        <v>0</v>
      </c>
      <c r="V470" s="92">
        <f t="shared" si="353"/>
        <v>0</v>
      </c>
      <c r="W470" s="92">
        <f t="shared" si="353"/>
        <v>0</v>
      </c>
      <c r="X470" s="92">
        <f t="shared" si="353"/>
        <v>0</v>
      </c>
      <c r="Y470" s="92">
        <f t="shared" si="353"/>
        <v>0</v>
      </c>
      <c r="Z470" s="92">
        <f t="shared" si="353"/>
        <v>0</v>
      </c>
      <c r="AA470" s="92">
        <f t="shared" si="353"/>
        <v>0</v>
      </c>
      <c r="AB470" s="92">
        <f t="shared" si="353"/>
        <v>0</v>
      </c>
      <c r="AC470" s="92">
        <f t="shared" si="353"/>
        <v>0</v>
      </c>
      <c r="AD470" s="92">
        <f t="shared" si="353"/>
        <v>0</v>
      </c>
      <c r="AE470" s="92">
        <f t="shared" si="353"/>
        <v>0</v>
      </c>
      <c r="AF470" s="92">
        <f t="shared" si="353"/>
        <v>0</v>
      </c>
      <c r="AG470" s="92">
        <f t="shared" si="353"/>
        <v>0</v>
      </c>
      <c r="AH470" s="92">
        <f t="shared" si="353"/>
        <v>0</v>
      </c>
      <c r="AI470" s="92">
        <f t="shared" si="353"/>
        <v>0</v>
      </c>
      <c r="AJ470" s="92">
        <f t="shared" si="353"/>
        <v>0</v>
      </c>
      <c r="AK470" s="92">
        <f t="shared" si="353"/>
        <v>0</v>
      </c>
      <c r="AL470" s="92">
        <f t="shared" si="353"/>
        <v>0</v>
      </c>
      <c r="AM470" s="92">
        <f t="shared" si="353"/>
        <v>0</v>
      </c>
      <c r="AN470" s="92">
        <f t="shared" si="353"/>
        <v>0</v>
      </c>
      <c r="AO470" s="92">
        <f t="shared" si="353"/>
        <v>0</v>
      </c>
      <c r="AP470" s="92">
        <f t="shared" si="353"/>
        <v>0</v>
      </c>
      <c r="AQ470" s="92">
        <f t="shared" si="353"/>
        <v>0</v>
      </c>
      <c r="AR470" s="92">
        <f t="shared" si="353"/>
        <v>0</v>
      </c>
      <c r="AS470" s="92">
        <f t="shared" si="353"/>
        <v>0</v>
      </c>
      <c r="AT470" s="92">
        <f t="shared" si="353"/>
        <v>0</v>
      </c>
      <c r="AU470" s="92">
        <f t="shared" si="353"/>
        <v>0</v>
      </c>
      <c r="AV470" s="92">
        <f t="shared" si="353"/>
        <v>0</v>
      </c>
      <c r="AW470" s="92">
        <f t="shared" si="353"/>
        <v>0</v>
      </c>
      <c r="AX470" s="92">
        <f t="shared" si="353"/>
        <v>0</v>
      </c>
      <c r="AY470" s="92">
        <f t="shared" si="353"/>
        <v>0</v>
      </c>
      <c r="AZ470" s="92">
        <f t="shared" si="353"/>
        <v>0</v>
      </c>
      <c r="BA470" s="92">
        <f t="shared" si="353"/>
        <v>0</v>
      </c>
      <c r="BB470" s="92">
        <f t="shared" si="353"/>
        <v>0</v>
      </c>
      <c r="BC470" s="92">
        <f t="shared" si="353"/>
        <v>0</v>
      </c>
      <c r="BD470" s="92">
        <f t="shared" si="353"/>
        <v>0</v>
      </c>
      <c r="BE470" s="92">
        <f t="shared" si="353"/>
        <v>0</v>
      </c>
      <c r="BF470" s="92">
        <f t="shared" si="353"/>
        <v>0</v>
      </c>
      <c r="BG470" s="92">
        <f t="shared" si="353"/>
        <v>0</v>
      </c>
      <c r="BH470" s="92">
        <f t="shared" si="353"/>
        <v>0</v>
      </c>
      <c r="BI470" s="92">
        <f t="shared" si="353"/>
        <v>0</v>
      </c>
      <c r="BJ470" s="92">
        <f t="shared" si="353"/>
        <v>0</v>
      </c>
      <c r="BK470" s="92">
        <f t="shared" si="353"/>
        <v>0</v>
      </c>
      <c r="BL470" s="92">
        <f t="shared" si="353"/>
        <v>0</v>
      </c>
      <c r="BM470" s="92">
        <f t="shared" si="353"/>
        <v>0</v>
      </c>
      <c r="BN470" s="92">
        <f t="shared" si="353"/>
        <v>0</v>
      </c>
      <c r="BO470" s="92">
        <f t="shared" si="353"/>
        <v>0</v>
      </c>
      <c r="BP470" s="92">
        <f t="shared" si="353"/>
        <v>0</v>
      </c>
      <c r="BQ470" s="92">
        <f t="shared" si="353"/>
        <v>0</v>
      </c>
      <c r="BR470" s="92">
        <f t="shared" si="353"/>
        <v>0</v>
      </c>
      <c r="BS470" s="92">
        <f t="shared" si="353"/>
        <v>0</v>
      </c>
      <c r="BT470" s="92">
        <f t="shared" si="353"/>
        <v>0</v>
      </c>
      <c r="BU470" s="92">
        <f t="shared" si="353"/>
        <v>0</v>
      </c>
      <c r="BV470" s="92">
        <f t="shared" si="353"/>
        <v>0</v>
      </c>
      <c r="BW470" s="92">
        <f t="shared" si="353"/>
        <v>0</v>
      </c>
      <c r="BX470" s="92">
        <f t="shared" ref="BX470:CV470" si="354">SUM(BX471,BX478)</f>
        <v>0</v>
      </c>
      <c r="BY470" s="92">
        <f t="shared" si="354"/>
        <v>0</v>
      </c>
      <c r="BZ470" s="92">
        <f t="shared" si="354"/>
        <v>0</v>
      </c>
      <c r="CA470" s="92">
        <f t="shared" si="354"/>
        <v>0</v>
      </c>
      <c r="CB470" s="92">
        <f t="shared" si="354"/>
        <v>0</v>
      </c>
      <c r="CC470" s="92">
        <f t="shared" si="354"/>
        <v>0</v>
      </c>
      <c r="CD470" s="92">
        <f t="shared" si="354"/>
        <v>0</v>
      </c>
      <c r="CE470" s="92">
        <f t="shared" si="354"/>
        <v>0</v>
      </c>
      <c r="CF470" s="92">
        <f t="shared" si="354"/>
        <v>0</v>
      </c>
      <c r="CG470" s="93">
        <f>SUM(CG471,CG478)</f>
        <v>0</v>
      </c>
      <c r="CH470" s="80">
        <f t="shared" ref="CH470:CK470" si="355">SUM(CH471,CH478)</f>
        <v>0</v>
      </c>
      <c r="CI470" s="80">
        <f t="shared" si="355"/>
        <v>0</v>
      </c>
      <c r="CJ470" s="80">
        <f t="shared" si="355"/>
        <v>0</v>
      </c>
      <c r="CK470" s="80">
        <f t="shared" si="355"/>
        <v>0</v>
      </c>
      <c r="CL470" s="8"/>
    </row>
    <row r="471" spans="1:96" s="62" customFormat="1" ht="14.1" customHeight="1" x14ac:dyDescent="0.35">
      <c r="A471" s="55">
        <f t="shared" si="340"/>
        <v>471</v>
      </c>
      <c r="B471" s="71"/>
      <c r="C471" s="123"/>
      <c r="D471" s="123"/>
      <c r="E471" s="94" t="s">
        <v>19</v>
      </c>
      <c r="F471" s="95" t="s">
        <v>40</v>
      </c>
      <c r="G471" s="71"/>
      <c r="H471" s="71"/>
      <c r="I471" s="71"/>
      <c r="J471" s="63">
        <f t="shared" si="330"/>
        <v>0</v>
      </c>
      <c r="K471" s="92">
        <f>SUM(K472,K475)</f>
        <v>0</v>
      </c>
      <c r="L471" s="92">
        <f t="shared" ref="L471:BW471" si="356">SUM(L472,L475)</f>
        <v>0</v>
      </c>
      <c r="M471" s="92">
        <f t="shared" si="356"/>
        <v>0</v>
      </c>
      <c r="N471" s="92">
        <f t="shared" si="356"/>
        <v>0</v>
      </c>
      <c r="O471" s="92">
        <f t="shared" si="356"/>
        <v>0</v>
      </c>
      <c r="P471" s="92">
        <f t="shared" si="356"/>
        <v>0</v>
      </c>
      <c r="Q471" s="92">
        <f t="shared" si="356"/>
        <v>0</v>
      </c>
      <c r="R471" s="92">
        <f t="shared" si="356"/>
        <v>0</v>
      </c>
      <c r="S471" s="92">
        <f t="shared" si="356"/>
        <v>0</v>
      </c>
      <c r="T471" s="92">
        <f t="shared" si="356"/>
        <v>0</v>
      </c>
      <c r="U471" s="92">
        <f t="shared" si="356"/>
        <v>0</v>
      </c>
      <c r="V471" s="92">
        <f t="shared" si="356"/>
        <v>0</v>
      </c>
      <c r="W471" s="92">
        <f t="shared" si="356"/>
        <v>0</v>
      </c>
      <c r="X471" s="92">
        <f t="shared" si="356"/>
        <v>0</v>
      </c>
      <c r="Y471" s="92">
        <f t="shared" si="356"/>
        <v>0</v>
      </c>
      <c r="Z471" s="92">
        <f t="shared" si="356"/>
        <v>0</v>
      </c>
      <c r="AA471" s="92">
        <f t="shared" si="356"/>
        <v>0</v>
      </c>
      <c r="AB471" s="92">
        <f t="shared" si="356"/>
        <v>0</v>
      </c>
      <c r="AC471" s="92">
        <f t="shared" si="356"/>
        <v>0</v>
      </c>
      <c r="AD471" s="92">
        <f t="shared" si="356"/>
        <v>0</v>
      </c>
      <c r="AE471" s="92">
        <f t="shared" si="356"/>
        <v>0</v>
      </c>
      <c r="AF471" s="92">
        <f t="shared" si="356"/>
        <v>0</v>
      </c>
      <c r="AG471" s="92">
        <f t="shared" si="356"/>
        <v>0</v>
      </c>
      <c r="AH471" s="92">
        <f t="shared" si="356"/>
        <v>0</v>
      </c>
      <c r="AI471" s="92">
        <f t="shared" si="356"/>
        <v>0</v>
      </c>
      <c r="AJ471" s="92">
        <f t="shared" si="356"/>
        <v>0</v>
      </c>
      <c r="AK471" s="92">
        <f t="shared" si="356"/>
        <v>0</v>
      </c>
      <c r="AL471" s="92">
        <f t="shared" si="356"/>
        <v>0</v>
      </c>
      <c r="AM471" s="92">
        <f t="shared" si="356"/>
        <v>0</v>
      </c>
      <c r="AN471" s="92">
        <f t="shared" si="356"/>
        <v>0</v>
      </c>
      <c r="AO471" s="92">
        <f t="shared" si="356"/>
        <v>0</v>
      </c>
      <c r="AP471" s="92">
        <f t="shared" si="356"/>
        <v>0</v>
      </c>
      <c r="AQ471" s="92">
        <f t="shared" si="356"/>
        <v>0</v>
      </c>
      <c r="AR471" s="92">
        <f t="shared" si="356"/>
        <v>0</v>
      </c>
      <c r="AS471" s="92">
        <f t="shared" si="356"/>
        <v>0</v>
      </c>
      <c r="AT471" s="92">
        <f t="shared" si="356"/>
        <v>0</v>
      </c>
      <c r="AU471" s="92">
        <f t="shared" si="356"/>
        <v>0</v>
      </c>
      <c r="AV471" s="92">
        <f t="shared" si="356"/>
        <v>0</v>
      </c>
      <c r="AW471" s="92">
        <f t="shared" si="356"/>
        <v>0</v>
      </c>
      <c r="AX471" s="92">
        <f t="shared" si="356"/>
        <v>0</v>
      </c>
      <c r="AY471" s="92">
        <f t="shared" si="356"/>
        <v>0</v>
      </c>
      <c r="AZ471" s="92">
        <f t="shared" si="356"/>
        <v>0</v>
      </c>
      <c r="BA471" s="92">
        <f t="shared" si="356"/>
        <v>0</v>
      </c>
      <c r="BB471" s="92">
        <f t="shared" si="356"/>
        <v>0</v>
      </c>
      <c r="BC471" s="92">
        <f t="shared" si="356"/>
        <v>0</v>
      </c>
      <c r="BD471" s="92">
        <f t="shared" si="356"/>
        <v>0</v>
      </c>
      <c r="BE471" s="92">
        <f t="shared" si="356"/>
        <v>0</v>
      </c>
      <c r="BF471" s="92">
        <f t="shared" si="356"/>
        <v>0</v>
      </c>
      <c r="BG471" s="92">
        <f t="shared" si="356"/>
        <v>0</v>
      </c>
      <c r="BH471" s="92">
        <f t="shared" si="356"/>
        <v>0</v>
      </c>
      <c r="BI471" s="92">
        <f t="shared" si="356"/>
        <v>0</v>
      </c>
      <c r="BJ471" s="92">
        <f t="shared" si="356"/>
        <v>0</v>
      </c>
      <c r="BK471" s="92">
        <f t="shared" si="356"/>
        <v>0</v>
      </c>
      <c r="BL471" s="92">
        <f t="shared" si="356"/>
        <v>0</v>
      </c>
      <c r="BM471" s="92">
        <f t="shared" si="356"/>
        <v>0</v>
      </c>
      <c r="BN471" s="92">
        <f t="shared" si="356"/>
        <v>0</v>
      </c>
      <c r="BO471" s="92">
        <f t="shared" si="356"/>
        <v>0</v>
      </c>
      <c r="BP471" s="92">
        <f t="shared" si="356"/>
        <v>0</v>
      </c>
      <c r="BQ471" s="92">
        <f t="shared" si="356"/>
        <v>0</v>
      </c>
      <c r="BR471" s="92">
        <f t="shared" si="356"/>
        <v>0</v>
      </c>
      <c r="BS471" s="92">
        <f t="shared" si="356"/>
        <v>0</v>
      </c>
      <c r="BT471" s="92">
        <f t="shared" si="356"/>
        <v>0</v>
      </c>
      <c r="BU471" s="92">
        <f t="shared" si="356"/>
        <v>0</v>
      </c>
      <c r="BV471" s="92">
        <f t="shared" si="356"/>
        <v>0</v>
      </c>
      <c r="BW471" s="92">
        <f t="shared" si="356"/>
        <v>0</v>
      </c>
      <c r="BX471" s="92">
        <f t="shared" ref="BX471:CV471" si="357">SUM(BX472,BX475)</f>
        <v>0</v>
      </c>
      <c r="BY471" s="92">
        <f t="shared" si="357"/>
        <v>0</v>
      </c>
      <c r="BZ471" s="92">
        <f t="shared" si="357"/>
        <v>0</v>
      </c>
      <c r="CA471" s="92">
        <f t="shared" si="357"/>
        <v>0</v>
      </c>
      <c r="CB471" s="92">
        <f t="shared" si="357"/>
        <v>0</v>
      </c>
      <c r="CC471" s="92">
        <f t="shared" si="357"/>
        <v>0</v>
      </c>
      <c r="CD471" s="92">
        <f t="shared" si="357"/>
        <v>0</v>
      </c>
      <c r="CE471" s="92">
        <f t="shared" si="357"/>
        <v>0</v>
      </c>
      <c r="CF471" s="92">
        <f t="shared" si="357"/>
        <v>0</v>
      </c>
      <c r="CG471" s="93">
        <f>SUM(CG472,CG475)</f>
        <v>0</v>
      </c>
      <c r="CH471" s="80">
        <f t="shared" ref="CH471:CK471" si="358">SUM(CH472,CH475)</f>
        <v>0</v>
      </c>
      <c r="CI471" s="80">
        <f t="shared" si="358"/>
        <v>0</v>
      </c>
      <c r="CJ471" s="80">
        <f t="shared" si="358"/>
        <v>0</v>
      </c>
      <c r="CK471" s="80">
        <f t="shared" si="358"/>
        <v>0</v>
      </c>
      <c r="CL471" s="61"/>
      <c r="CM471" s="9"/>
      <c r="CN471" s="9"/>
      <c r="CO471" s="9"/>
      <c r="CP471"/>
      <c r="CQ471"/>
      <c r="CR471"/>
    </row>
    <row r="472" spans="1:96" ht="14.1" customHeight="1" x14ac:dyDescent="0.35">
      <c r="A472" s="55">
        <f t="shared" si="340"/>
        <v>472</v>
      </c>
      <c r="B472" s="73"/>
      <c r="C472" s="124"/>
      <c r="D472" s="124"/>
      <c r="E472" s="94"/>
      <c r="F472" s="96" t="s">
        <v>39</v>
      </c>
      <c r="G472" s="119" t="s">
        <v>216</v>
      </c>
      <c r="H472" s="73"/>
      <c r="I472" s="73"/>
      <c r="J472" s="63">
        <f t="shared" si="330"/>
        <v>0</v>
      </c>
      <c r="K472" s="78">
        <f>SUM(K473:K474)</f>
        <v>0</v>
      </c>
      <c r="L472" s="78">
        <f t="shared" ref="L472:BW472" si="359">SUM(L473:L474)</f>
        <v>0</v>
      </c>
      <c r="M472" s="78">
        <f t="shared" si="359"/>
        <v>0</v>
      </c>
      <c r="N472" s="78">
        <f t="shared" si="359"/>
        <v>0</v>
      </c>
      <c r="O472" s="78">
        <f t="shared" si="359"/>
        <v>0</v>
      </c>
      <c r="P472" s="78">
        <f t="shared" si="359"/>
        <v>0</v>
      </c>
      <c r="Q472" s="78">
        <f t="shared" si="359"/>
        <v>0</v>
      </c>
      <c r="R472" s="78">
        <f t="shared" si="359"/>
        <v>0</v>
      </c>
      <c r="S472" s="78">
        <f t="shared" si="359"/>
        <v>0</v>
      </c>
      <c r="T472" s="78">
        <f t="shared" si="359"/>
        <v>0</v>
      </c>
      <c r="U472" s="78">
        <f t="shared" si="359"/>
        <v>0</v>
      </c>
      <c r="V472" s="78">
        <f t="shared" si="359"/>
        <v>0</v>
      </c>
      <c r="W472" s="78">
        <f t="shared" si="359"/>
        <v>0</v>
      </c>
      <c r="X472" s="78">
        <f t="shared" si="359"/>
        <v>0</v>
      </c>
      <c r="Y472" s="78">
        <f t="shared" si="359"/>
        <v>0</v>
      </c>
      <c r="Z472" s="78">
        <f t="shared" si="359"/>
        <v>0</v>
      </c>
      <c r="AA472" s="78">
        <f t="shared" si="359"/>
        <v>0</v>
      </c>
      <c r="AB472" s="78">
        <f t="shared" si="359"/>
        <v>0</v>
      </c>
      <c r="AC472" s="78">
        <f t="shared" si="359"/>
        <v>0</v>
      </c>
      <c r="AD472" s="78">
        <f t="shared" si="359"/>
        <v>0</v>
      </c>
      <c r="AE472" s="78">
        <f t="shared" si="359"/>
        <v>0</v>
      </c>
      <c r="AF472" s="78">
        <f t="shared" si="359"/>
        <v>0</v>
      </c>
      <c r="AG472" s="78">
        <f t="shared" si="359"/>
        <v>0</v>
      </c>
      <c r="AH472" s="78">
        <f t="shared" si="359"/>
        <v>0</v>
      </c>
      <c r="AI472" s="78">
        <f t="shared" si="359"/>
        <v>0</v>
      </c>
      <c r="AJ472" s="78">
        <f t="shared" si="359"/>
        <v>0</v>
      </c>
      <c r="AK472" s="78">
        <f t="shared" si="359"/>
        <v>0</v>
      </c>
      <c r="AL472" s="78">
        <f t="shared" si="359"/>
        <v>0</v>
      </c>
      <c r="AM472" s="78">
        <f t="shared" si="359"/>
        <v>0</v>
      </c>
      <c r="AN472" s="78">
        <f t="shared" si="359"/>
        <v>0</v>
      </c>
      <c r="AO472" s="78">
        <f t="shared" si="359"/>
        <v>0</v>
      </c>
      <c r="AP472" s="78">
        <f t="shared" si="359"/>
        <v>0</v>
      </c>
      <c r="AQ472" s="78">
        <f t="shared" si="359"/>
        <v>0</v>
      </c>
      <c r="AR472" s="78">
        <f t="shared" si="359"/>
        <v>0</v>
      </c>
      <c r="AS472" s="78">
        <f t="shared" si="359"/>
        <v>0</v>
      </c>
      <c r="AT472" s="78">
        <f t="shared" si="359"/>
        <v>0</v>
      </c>
      <c r="AU472" s="78">
        <f t="shared" si="359"/>
        <v>0</v>
      </c>
      <c r="AV472" s="78">
        <f t="shared" si="359"/>
        <v>0</v>
      </c>
      <c r="AW472" s="78">
        <f t="shared" si="359"/>
        <v>0</v>
      </c>
      <c r="AX472" s="78">
        <f t="shared" si="359"/>
        <v>0</v>
      </c>
      <c r="AY472" s="78">
        <f t="shared" si="359"/>
        <v>0</v>
      </c>
      <c r="AZ472" s="78">
        <f t="shared" si="359"/>
        <v>0</v>
      </c>
      <c r="BA472" s="78">
        <f t="shared" si="359"/>
        <v>0</v>
      </c>
      <c r="BB472" s="78">
        <f t="shared" si="359"/>
        <v>0</v>
      </c>
      <c r="BC472" s="78">
        <f t="shared" si="359"/>
        <v>0</v>
      </c>
      <c r="BD472" s="78">
        <f t="shared" si="359"/>
        <v>0</v>
      </c>
      <c r="BE472" s="78">
        <f t="shared" si="359"/>
        <v>0</v>
      </c>
      <c r="BF472" s="78">
        <f t="shared" si="359"/>
        <v>0</v>
      </c>
      <c r="BG472" s="78">
        <f t="shared" si="359"/>
        <v>0</v>
      </c>
      <c r="BH472" s="78">
        <f t="shared" si="359"/>
        <v>0</v>
      </c>
      <c r="BI472" s="78">
        <f t="shared" si="359"/>
        <v>0</v>
      </c>
      <c r="BJ472" s="78">
        <f t="shared" si="359"/>
        <v>0</v>
      </c>
      <c r="BK472" s="78">
        <f t="shared" si="359"/>
        <v>0</v>
      </c>
      <c r="BL472" s="78">
        <f t="shared" si="359"/>
        <v>0</v>
      </c>
      <c r="BM472" s="78">
        <f t="shared" si="359"/>
        <v>0</v>
      </c>
      <c r="BN472" s="78">
        <f t="shared" si="359"/>
        <v>0</v>
      </c>
      <c r="BO472" s="78">
        <f t="shared" si="359"/>
        <v>0</v>
      </c>
      <c r="BP472" s="78">
        <f t="shared" si="359"/>
        <v>0</v>
      </c>
      <c r="BQ472" s="78">
        <f t="shared" si="359"/>
        <v>0</v>
      </c>
      <c r="BR472" s="78">
        <f t="shared" si="359"/>
        <v>0</v>
      </c>
      <c r="BS472" s="78">
        <f t="shared" si="359"/>
        <v>0</v>
      </c>
      <c r="BT472" s="78">
        <f t="shared" si="359"/>
        <v>0</v>
      </c>
      <c r="BU472" s="78">
        <f t="shared" si="359"/>
        <v>0</v>
      </c>
      <c r="BV472" s="78">
        <f t="shared" si="359"/>
        <v>0</v>
      </c>
      <c r="BW472" s="78">
        <f t="shared" si="359"/>
        <v>0</v>
      </c>
      <c r="BX472" s="78">
        <f t="shared" ref="BX472:CV472" si="360">SUM(BX473:BX474)</f>
        <v>0</v>
      </c>
      <c r="BY472" s="78">
        <f t="shared" si="360"/>
        <v>0</v>
      </c>
      <c r="BZ472" s="78">
        <f t="shared" si="360"/>
        <v>0</v>
      </c>
      <c r="CA472" s="78">
        <f t="shared" si="360"/>
        <v>0</v>
      </c>
      <c r="CB472" s="78">
        <f t="shared" si="360"/>
        <v>0</v>
      </c>
      <c r="CC472" s="78">
        <f t="shared" si="360"/>
        <v>0</v>
      </c>
      <c r="CD472" s="78">
        <f t="shared" si="360"/>
        <v>0</v>
      </c>
      <c r="CE472" s="78">
        <f t="shared" si="360"/>
        <v>0</v>
      </c>
      <c r="CF472" s="78">
        <f t="shared" si="360"/>
        <v>0</v>
      </c>
      <c r="CG472" s="79">
        <f>SUM(CG473:CG474)</f>
        <v>0</v>
      </c>
      <c r="CH472" s="80">
        <f t="shared" ref="CH472:CK472" si="361">SUM(CH473:CH474)</f>
        <v>0</v>
      </c>
      <c r="CI472" s="80">
        <f t="shared" si="361"/>
        <v>0</v>
      </c>
      <c r="CJ472" s="80">
        <f t="shared" si="361"/>
        <v>0</v>
      </c>
      <c r="CK472" s="80">
        <f t="shared" si="361"/>
        <v>0</v>
      </c>
      <c r="CL472" s="8"/>
    </row>
    <row r="473" spans="1:96" ht="14.1" customHeight="1" x14ac:dyDescent="0.35">
      <c r="A473" s="55">
        <f t="shared" si="340"/>
        <v>473</v>
      </c>
      <c r="B473" s="73"/>
      <c r="C473" s="124"/>
      <c r="D473" s="124"/>
      <c r="E473" s="73"/>
      <c r="F473" s="96"/>
      <c r="G473" s="73" t="s">
        <v>41</v>
      </c>
      <c r="H473" s="119" t="s">
        <v>217</v>
      </c>
      <c r="I473" s="73"/>
      <c r="J473" s="63">
        <f t="shared" si="330"/>
        <v>0</v>
      </c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6"/>
      <c r="CH473" s="77"/>
      <c r="CI473" s="77"/>
      <c r="CJ473" s="77"/>
      <c r="CK473" s="77"/>
      <c r="CL473" s="8"/>
    </row>
    <row r="474" spans="1:96" ht="14.1" customHeight="1" x14ac:dyDescent="0.35">
      <c r="A474" s="55">
        <f t="shared" si="340"/>
        <v>474</v>
      </c>
      <c r="B474" s="73"/>
      <c r="C474" s="124"/>
      <c r="D474" s="124"/>
      <c r="E474" s="73"/>
      <c r="F474" s="96"/>
      <c r="G474" s="73" t="s">
        <v>54</v>
      </c>
      <c r="H474" s="119" t="s">
        <v>218</v>
      </c>
      <c r="I474" s="73"/>
      <c r="J474" s="63">
        <f t="shared" si="330"/>
        <v>0</v>
      </c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6"/>
      <c r="CH474" s="77"/>
      <c r="CI474" s="77"/>
      <c r="CJ474" s="77"/>
      <c r="CK474" s="77"/>
      <c r="CL474" s="8"/>
    </row>
    <row r="475" spans="1:96" ht="14.1" customHeight="1" x14ac:dyDescent="0.35">
      <c r="A475" s="55">
        <f t="shared" si="340"/>
        <v>475</v>
      </c>
      <c r="B475" s="73"/>
      <c r="C475" s="124"/>
      <c r="D475" s="124"/>
      <c r="E475" s="73"/>
      <c r="F475" s="96" t="s">
        <v>51</v>
      </c>
      <c r="G475" s="119" t="s">
        <v>219</v>
      </c>
      <c r="H475" s="73"/>
      <c r="I475" s="73"/>
      <c r="J475" s="63">
        <f t="shared" si="330"/>
        <v>0</v>
      </c>
      <c r="K475" s="78">
        <f>SUM(K476:K477)</f>
        <v>0</v>
      </c>
      <c r="L475" s="78">
        <f t="shared" ref="L475:BW475" si="362">SUM(L476:L477)</f>
        <v>0</v>
      </c>
      <c r="M475" s="78">
        <f t="shared" si="362"/>
        <v>0</v>
      </c>
      <c r="N475" s="78">
        <f t="shared" si="362"/>
        <v>0</v>
      </c>
      <c r="O475" s="78">
        <f t="shared" si="362"/>
        <v>0</v>
      </c>
      <c r="P475" s="78">
        <f t="shared" si="362"/>
        <v>0</v>
      </c>
      <c r="Q475" s="78">
        <f t="shared" si="362"/>
        <v>0</v>
      </c>
      <c r="R475" s="78">
        <f t="shared" si="362"/>
        <v>0</v>
      </c>
      <c r="S475" s="78">
        <f t="shared" si="362"/>
        <v>0</v>
      </c>
      <c r="T475" s="78">
        <f t="shared" si="362"/>
        <v>0</v>
      </c>
      <c r="U475" s="78">
        <f t="shared" si="362"/>
        <v>0</v>
      </c>
      <c r="V475" s="78">
        <f t="shared" si="362"/>
        <v>0</v>
      </c>
      <c r="W475" s="78">
        <f t="shared" si="362"/>
        <v>0</v>
      </c>
      <c r="X475" s="78">
        <f t="shared" si="362"/>
        <v>0</v>
      </c>
      <c r="Y475" s="78">
        <f t="shared" si="362"/>
        <v>0</v>
      </c>
      <c r="Z475" s="78">
        <f t="shared" si="362"/>
        <v>0</v>
      </c>
      <c r="AA475" s="78">
        <f t="shared" si="362"/>
        <v>0</v>
      </c>
      <c r="AB475" s="78">
        <f t="shared" si="362"/>
        <v>0</v>
      </c>
      <c r="AC475" s="78">
        <f t="shared" si="362"/>
        <v>0</v>
      </c>
      <c r="AD475" s="78">
        <f t="shared" si="362"/>
        <v>0</v>
      </c>
      <c r="AE475" s="78">
        <f t="shared" si="362"/>
        <v>0</v>
      </c>
      <c r="AF475" s="78">
        <f t="shared" si="362"/>
        <v>0</v>
      </c>
      <c r="AG475" s="78">
        <f t="shared" si="362"/>
        <v>0</v>
      </c>
      <c r="AH475" s="78">
        <f t="shared" si="362"/>
        <v>0</v>
      </c>
      <c r="AI475" s="78">
        <f t="shared" si="362"/>
        <v>0</v>
      </c>
      <c r="AJ475" s="78">
        <f t="shared" si="362"/>
        <v>0</v>
      </c>
      <c r="AK475" s="78">
        <f t="shared" si="362"/>
        <v>0</v>
      </c>
      <c r="AL475" s="78">
        <f t="shared" si="362"/>
        <v>0</v>
      </c>
      <c r="AM475" s="78">
        <f t="shared" si="362"/>
        <v>0</v>
      </c>
      <c r="AN475" s="78">
        <f t="shared" si="362"/>
        <v>0</v>
      </c>
      <c r="AO475" s="78">
        <f t="shared" si="362"/>
        <v>0</v>
      </c>
      <c r="AP475" s="78">
        <f t="shared" si="362"/>
        <v>0</v>
      </c>
      <c r="AQ475" s="78">
        <f t="shared" si="362"/>
        <v>0</v>
      </c>
      <c r="AR475" s="78">
        <f t="shared" si="362"/>
        <v>0</v>
      </c>
      <c r="AS475" s="78">
        <f t="shared" si="362"/>
        <v>0</v>
      </c>
      <c r="AT475" s="78">
        <f t="shared" si="362"/>
        <v>0</v>
      </c>
      <c r="AU475" s="78">
        <f t="shared" si="362"/>
        <v>0</v>
      </c>
      <c r="AV475" s="78">
        <f t="shared" si="362"/>
        <v>0</v>
      </c>
      <c r="AW475" s="78">
        <f t="shared" si="362"/>
        <v>0</v>
      </c>
      <c r="AX475" s="78">
        <f t="shared" si="362"/>
        <v>0</v>
      </c>
      <c r="AY475" s="78">
        <f t="shared" si="362"/>
        <v>0</v>
      </c>
      <c r="AZ475" s="78">
        <f t="shared" si="362"/>
        <v>0</v>
      </c>
      <c r="BA475" s="78">
        <f t="shared" si="362"/>
        <v>0</v>
      </c>
      <c r="BB475" s="78">
        <f t="shared" si="362"/>
        <v>0</v>
      </c>
      <c r="BC475" s="78">
        <f t="shared" si="362"/>
        <v>0</v>
      </c>
      <c r="BD475" s="78">
        <f t="shared" si="362"/>
        <v>0</v>
      </c>
      <c r="BE475" s="78">
        <f t="shared" si="362"/>
        <v>0</v>
      </c>
      <c r="BF475" s="78">
        <f t="shared" si="362"/>
        <v>0</v>
      </c>
      <c r="BG475" s="78">
        <f t="shared" si="362"/>
        <v>0</v>
      </c>
      <c r="BH475" s="78">
        <f t="shared" si="362"/>
        <v>0</v>
      </c>
      <c r="BI475" s="78">
        <f t="shared" si="362"/>
        <v>0</v>
      </c>
      <c r="BJ475" s="78">
        <f t="shared" si="362"/>
        <v>0</v>
      </c>
      <c r="BK475" s="78">
        <f t="shared" si="362"/>
        <v>0</v>
      </c>
      <c r="BL475" s="78">
        <f t="shared" si="362"/>
        <v>0</v>
      </c>
      <c r="BM475" s="78">
        <f t="shared" si="362"/>
        <v>0</v>
      </c>
      <c r="BN475" s="78">
        <f t="shared" si="362"/>
        <v>0</v>
      </c>
      <c r="BO475" s="78">
        <f t="shared" si="362"/>
        <v>0</v>
      </c>
      <c r="BP475" s="78">
        <f t="shared" si="362"/>
        <v>0</v>
      </c>
      <c r="BQ475" s="78">
        <f t="shared" si="362"/>
        <v>0</v>
      </c>
      <c r="BR475" s="78">
        <f t="shared" si="362"/>
        <v>0</v>
      </c>
      <c r="BS475" s="78">
        <f t="shared" si="362"/>
        <v>0</v>
      </c>
      <c r="BT475" s="78">
        <f t="shared" si="362"/>
        <v>0</v>
      </c>
      <c r="BU475" s="78">
        <f t="shared" si="362"/>
        <v>0</v>
      </c>
      <c r="BV475" s="78">
        <f t="shared" si="362"/>
        <v>0</v>
      </c>
      <c r="BW475" s="78">
        <f t="shared" si="362"/>
        <v>0</v>
      </c>
      <c r="BX475" s="78">
        <f t="shared" ref="BX475:CV475" si="363">SUM(BX476:BX477)</f>
        <v>0</v>
      </c>
      <c r="BY475" s="78">
        <f t="shared" si="363"/>
        <v>0</v>
      </c>
      <c r="BZ475" s="78">
        <f t="shared" si="363"/>
        <v>0</v>
      </c>
      <c r="CA475" s="78">
        <f t="shared" si="363"/>
        <v>0</v>
      </c>
      <c r="CB475" s="78">
        <f t="shared" si="363"/>
        <v>0</v>
      </c>
      <c r="CC475" s="78">
        <f t="shared" si="363"/>
        <v>0</v>
      </c>
      <c r="CD475" s="78">
        <f t="shared" si="363"/>
        <v>0</v>
      </c>
      <c r="CE475" s="78">
        <f t="shared" si="363"/>
        <v>0</v>
      </c>
      <c r="CF475" s="78">
        <f t="shared" si="363"/>
        <v>0</v>
      </c>
      <c r="CG475" s="79">
        <f>SUM(CG476:CG477)</f>
        <v>0</v>
      </c>
      <c r="CH475" s="80">
        <f t="shared" ref="CH475:CK475" si="364">SUM(CH476:CH477)</f>
        <v>0</v>
      </c>
      <c r="CI475" s="80">
        <f t="shared" si="364"/>
        <v>0</v>
      </c>
      <c r="CJ475" s="80">
        <f t="shared" si="364"/>
        <v>0</v>
      </c>
      <c r="CK475" s="80">
        <f t="shared" si="364"/>
        <v>0</v>
      </c>
      <c r="CL475" s="8"/>
    </row>
    <row r="476" spans="1:96" ht="14.1" customHeight="1" x14ac:dyDescent="0.35">
      <c r="A476" s="55">
        <f t="shared" si="340"/>
        <v>476</v>
      </c>
      <c r="B476" s="73"/>
      <c r="C476" s="124"/>
      <c r="D476" s="124"/>
      <c r="E476" s="73"/>
      <c r="F476" s="96"/>
      <c r="G476" s="73" t="s">
        <v>41</v>
      </c>
      <c r="H476" s="73" t="s">
        <v>217</v>
      </c>
      <c r="I476" s="73"/>
      <c r="J476" s="63">
        <f t="shared" si="330"/>
        <v>0</v>
      </c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6"/>
      <c r="CH476" s="77"/>
      <c r="CI476" s="77"/>
      <c r="CJ476" s="77"/>
      <c r="CK476" s="77"/>
      <c r="CL476" s="8"/>
    </row>
    <row r="477" spans="1:96" ht="14.1" customHeight="1" x14ac:dyDescent="0.35">
      <c r="A477" s="55">
        <f t="shared" si="340"/>
        <v>477</v>
      </c>
      <c r="B477" s="73"/>
      <c r="C477" s="124"/>
      <c r="D477" s="124"/>
      <c r="E477" s="73"/>
      <c r="F477" s="96"/>
      <c r="G477" s="73" t="s">
        <v>54</v>
      </c>
      <c r="H477" s="73" t="s">
        <v>218</v>
      </c>
      <c r="I477" s="73"/>
      <c r="J477" s="63">
        <f t="shared" si="330"/>
        <v>0</v>
      </c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6"/>
      <c r="CH477" s="77"/>
      <c r="CI477" s="77"/>
      <c r="CJ477" s="77"/>
      <c r="CK477" s="77"/>
      <c r="CL477" s="8"/>
    </row>
    <row r="478" spans="1:96" ht="12.75" customHeight="1" x14ac:dyDescent="0.35">
      <c r="A478" s="55">
        <f t="shared" si="340"/>
        <v>478</v>
      </c>
      <c r="B478" s="71"/>
      <c r="C478" s="123"/>
      <c r="D478" s="123"/>
      <c r="E478" s="94" t="s">
        <v>21</v>
      </c>
      <c r="F478" s="95" t="s">
        <v>52</v>
      </c>
      <c r="G478" s="71"/>
      <c r="H478" s="71"/>
      <c r="I478" s="71"/>
      <c r="J478" s="63">
        <f t="shared" si="330"/>
        <v>0</v>
      </c>
      <c r="K478" s="92">
        <f>SUM(K479,K482)</f>
        <v>0</v>
      </c>
      <c r="L478" s="92">
        <f t="shared" ref="L478:BW478" si="365">SUM(L479,L482)</f>
        <v>0</v>
      </c>
      <c r="M478" s="92">
        <f t="shared" si="365"/>
        <v>0</v>
      </c>
      <c r="N478" s="92">
        <f t="shared" si="365"/>
        <v>0</v>
      </c>
      <c r="O478" s="92">
        <f t="shared" si="365"/>
        <v>0</v>
      </c>
      <c r="P478" s="92">
        <f t="shared" si="365"/>
        <v>0</v>
      </c>
      <c r="Q478" s="92">
        <f t="shared" si="365"/>
        <v>0</v>
      </c>
      <c r="R478" s="92">
        <f t="shared" si="365"/>
        <v>0</v>
      </c>
      <c r="S478" s="92">
        <f t="shared" si="365"/>
        <v>0</v>
      </c>
      <c r="T478" s="92">
        <f t="shared" si="365"/>
        <v>0</v>
      </c>
      <c r="U478" s="92">
        <f t="shared" si="365"/>
        <v>0</v>
      </c>
      <c r="V478" s="92">
        <f t="shared" si="365"/>
        <v>0</v>
      </c>
      <c r="W478" s="92">
        <f t="shared" si="365"/>
        <v>0</v>
      </c>
      <c r="X478" s="92">
        <f t="shared" si="365"/>
        <v>0</v>
      </c>
      <c r="Y478" s="92">
        <f t="shared" si="365"/>
        <v>0</v>
      </c>
      <c r="Z478" s="92">
        <f t="shared" si="365"/>
        <v>0</v>
      </c>
      <c r="AA478" s="92">
        <f t="shared" si="365"/>
        <v>0</v>
      </c>
      <c r="AB478" s="92">
        <f t="shared" si="365"/>
        <v>0</v>
      </c>
      <c r="AC478" s="92">
        <f t="shared" si="365"/>
        <v>0</v>
      </c>
      <c r="AD478" s="92">
        <f t="shared" si="365"/>
        <v>0</v>
      </c>
      <c r="AE478" s="92">
        <f t="shared" si="365"/>
        <v>0</v>
      </c>
      <c r="AF478" s="92">
        <f t="shared" si="365"/>
        <v>0</v>
      </c>
      <c r="AG478" s="92">
        <f t="shared" si="365"/>
        <v>0</v>
      </c>
      <c r="AH478" s="92">
        <f t="shared" si="365"/>
        <v>0</v>
      </c>
      <c r="AI478" s="92">
        <f t="shared" si="365"/>
        <v>0</v>
      </c>
      <c r="AJ478" s="92">
        <f t="shared" si="365"/>
        <v>0</v>
      </c>
      <c r="AK478" s="92">
        <f t="shared" si="365"/>
        <v>0</v>
      </c>
      <c r="AL478" s="92">
        <f t="shared" si="365"/>
        <v>0</v>
      </c>
      <c r="AM478" s="92">
        <f t="shared" si="365"/>
        <v>0</v>
      </c>
      <c r="AN478" s="92">
        <f t="shared" si="365"/>
        <v>0</v>
      </c>
      <c r="AO478" s="92">
        <f t="shared" si="365"/>
        <v>0</v>
      </c>
      <c r="AP478" s="92">
        <f t="shared" si="365"/>
        <v>0</v>
      </c>
      <c r="AQ478" s="92">
        <f t="shared" si="365"/>
        <v>0</v>
      </c>
      <c r="AR478" s="92">
        <f t="shared" si="365"/>
        <v>0</v>
      </c>
      <c r="AS478" s="92">
        <f t="shared" si="365"/>
        <v>0</v>
      </c>
      <c r="AT478" s="92">
        <f t="shared" si="365"/>
        <v>0</v>
      </c>
      <c r="AU478" s="92">
        <f t="shared" si="365"/>
        <v>0</v>
      </c>
      <c r="AV478" s="92">
        <f t="shared" si="365"/>
        <v>0</v>
      </c>
      <c r="AW478" s="92">
        <f t="shared" si="365"/>
        <v>0</v>
      </c>
      <c r="AX478" s="92">
        <f t="shared" si="365"/>
        <v>0</v>
      </c>
      <c r="AY478" s="92">
        <f t="shared" si="365"/>
        <v>0</v>
      </c>
      <c r="AZ478" s="92">
        <f t="shared" si="365"/>
        <v>0</v>
      </c>
      <c r="BA478" s="92">
        <f t="shared" si="365"/>
        <v>0</v>
      </c>
      <c r="BB478" s="92">
        <f t="shared" si="365"/>
        <v>0</v>
      </c>
      <c r="BC478" s="92">
        <f t="shared" si="365"/>
        <v>0</v>
      </c>
      <c r="BD478" s="92">
        <f t="shared" si="365"/>
        <v>0</v>
      </c>
      <c r="BE478" s="92">
        <f t="shared" si="365"/>
        <v>0</v>
      </c>
      <c r="BF478" s="92">
        <f t="shared" si="365"/>
        <v>0</v>
      </c>
      <c r="BG478" s="92">
        <f t="shared" si="365"/>
        <v>0</v>
      </c>
      <c r="BH478" s="92">
        <f t="shared" si="365"/>
        <v>0</v>
      </c>
      <c r="BI478" s="92">
        <f t="shared" si="365"/>
        <v>0</v>
      </c>
      <c r="BJ478" s="92">
        <f t="shared" si="365"/>
        <v>0</v>
      </c>
      <c r="BK478" s="92">
        <f t="shared" si="365"/>
        <v>0</v>
      </c>
      <c r="BL478" s="92">
        <f t="shared" si="365"/>
        <v>0</v>
      </c>
      <c r="BM478" s="92">
        <f t="shared" si="365"/>
        <v>0</v>
      </c>
      <c r="BN478" s="92">
        <f t="shared" si="365"/>
        <v>0</v>
      </c>
      <c r="BO478" s="92">
        <f t="shared" si="365"/>
        <v>0</v>
      </c>
      <c r="BP478" s="92">
        <f t="shared" si="365"/>
        <v>0</v>
      </c>
      <c r="BQ478" s="92">
        <f t="shared" si="365"/>
        <v>0</v>
      </c>
      <c r="BR478" s="92">
        <f t="shared" si="365"/>
        <v>0</v>
      </c>
      <c r="BS478" s="92">
        <f t="shared" si="365"/>
        <v>0</v>
      </c>
      <c r="BT478" s="92">
        <f t="shared" si="365"/>
        <v>0</v>
      </c>
      <c r="BU478" s="92">
        <f t="shared" si="365"/>
        <v>0</v>
      </c>
      <c r="BV478" s="92">
        <f t="shared" si="365"/>
        <v>0</v>
      </c>
      <c r="BW478" s="92">
        <f t="shared" si="365"/>
        <v>0</v>
      </c>
      <c r="BX478" s="92">
        <f t="shared" ref="BX478:CV478" si="366">SUM(BX479,BX482)</f>
        <v>0</v>
      </c>
      <c r="BY478" s="92">
        <f t="shared" si="366"/>
        <v>0</v>
      </c>
      <c r="BZ478" s="92">
        <f t="shared" si="366"/>
        <v>0</v>
      </c>
      <c r="CA478" s="92">
        <f t="shared" si="366"/>
        <v>0</v>
      </c>
      <c r="CB478" s="92">
        <f t="shared" si="366"/>
        <v>0</v>
      </c>
      <c r="CC478" s="92">
        <f t="shared" si="366"/>
        <v>0</v>
      </c>
      <c r="CD478" s="92">
        <f t="shared" si="366"/>
        <v>0</v>
      </c>
      <c r="CE478" s="92">
        <f t="shared" si="366"/>
        <v>0</v>
      </c>
      <c r="CF478" s="92">
        <f t="shared" si="366"/>
        <v>0</v>
      </c>
      <c r="CG478" s="93">
        <f>SUM(CG479,CG482)</f>
        <v>0</v>
      </c>
      <c r="CH478" s="80">
        <f t="shared" ref="CH478:CK478" si="367">SUM(CH479,CH482)</f>
        <v>0</v>
      </c>
      <c r="CI478" s="80">
        <f t="shared" si="367"/>
        <v>0</v>
      </c>
      <c r="CJ478" s="80">
        <f t="shared" si="367"/>
        <v>0</v>
      </c>
      <c r="CK478" s="80">
        <f t="shared" si="367"/>
        <v>0</v>
      </c>
      <c r="CL478" s="8"/>
    </row>
    <row r="479" spans="1:96" ht="14.1" customHeight="1" x14ac:dyDescent="0.35">
      <c r="A479" s="55">
        <f t="shared" si="340"/>
        <v>479</v>
      </c>
      <c r="B479" s="73"/>
      <c r="C479" s="124"/>
      <c r="D479" s="124"/>
      <c r="E479" s="73"/>
      <c r="F479" s="96" t="s">
        <v>39</v>
      </c>
      <c r="G479" s="119" t="s">
        <v>216</v>
      </c>
      <c r="H479" s="73"/>
      <c r="I479" s="73"/>
      <c r="J479" s="63">
        <f t="shared" si="330"/>
        <v>0</v>
      </c>
      <c r="K479" s="78">
        <f>SUM(K480:K481)</f>
        <v>0</v>
      </c>
      <c r="L479" s="78">
        <f t="shared" ref="L479:BW479" si="368">SUM(L480:L481)</f>
        <v>0</v>
      </c>
      <c r="M479" s="78">
        <f t="shared" si="368"/>
        <v>0</v>
      </c>
      <c r="N479" s="78">
        <f t="shared" si="368"/>
        <v>0</v>
      </c>
      <c r="O479" s="78">
        <f t="shared" si="368"/>
        <v>0</v>
      </c>
      <c r="P479" s="78">
        <f t="shared" si="368"/>
        <v>0</v>
      </c>
      <c r="Q479" s="78">
        <f t="shared" si="368"/>
        <v>0</v>
      </c>
      <c r="R479" s="78">
        <f t="shared" si="368"/>
        <v>0</v>
      </c>
      <c r="S479" s="78">
        <f t="shared" si="368"/>
        <v>0</v>
      </c>
      <c r="T479" s="78">
        <f t="shared" si="368"/>
        <v>0</v>
      </c>
      <c r="U479" s="78">
        <f t="shared" si="368"/>
        <v>0</v>
      </c>
      <c r="V479" s="78">
        <f t="shared" si="368"/>
        <v>0</v>
      </c>
      <c r="W479" s="78">
        <f t="shared" si="368"/>
        <v>0</v>
      </c>
      <c r="X479" s="78">
        <f t="shared" si="368"/>
        <v>0</v>
      </c>
      <c r="Y479" s="78">
        <f t="shared" si="368"/>
        <v>0</v>
      </c>
      <c r="Z479" s="78">
        <f t="shared" si="368"/>
        <v>0</v>
      </c>
      <c r="AA479" s="78">
        <f t="shared" si="368"/>
        <v>0</v>
      </c>
      <c r="AB479" s="78">
        <f t="shared" si="368"/>
        <v>0</v>
      </c>
      <c r="AC479" s="78">
        <f t="shared" si="368"/>
        <v>0</v>
      </c>
      <c r="AD479" s="78">
        <f t="shared" si="368"/>
        <v>0</v>
      </c>
      <c r="AE479" s="78">
        <f t="shared" si="368"/>
        <v>0</v>
      </c>
      <c r="AF479" s="78">
        <f t="shared" si="368"/>
        <v>0</v>
      </c>
      <c r="AG479" s="78">
        <f t="shared" si="368"/>
        <v>0</v>
      </c>
      <c r="AH479" s="78">
        <f t="shared" si="368"/>
        <v>0</v>
      </c>
      <c r="AI479" s="78">
        <f t="shared" si="368"/>
        <v>0</v>
      </c>
      <c r="AJ479" s="78">
        <f t="shared" si="368"/>
        <v>0</v>
      </c>
      <c r="AK479" s="78">
        <f t="shared" si="368"/>
        <v>0</v>
      </c>
      <c r="AL479" s="78">
        <f t="shared" si="368"/>
        <v>0</v>
      </c>
      <c r="AM479" s="78">
        <f t="shared" si="368"/>
        <v>0</v>
      </c>
      <c r="AN479" s="78">
        <f t="shared" si="368"/>
        <v>0</v>
      </c>
      <c r="AO479" s="78">
        <f t="shared" si="368"/>
        <v>0</v>
      </c>
      <c r="AP479" s="78">
        <f t="shared" si="368"/>
        <v>0</v>
      </c>
      <c r="AQ479" s="78">
        <f t="shared" si="368"/>
        <v>0</v>
      </c>
      <c r="AR479" s="78">
        <f t="shared" si="368"/>
        <v>0</v>
      </c>
      <c r="AS479" s="78">
        <f t="shared" si="368"/>
        <v>0</v>
      </c>
      <c r="AT479" s="78">
        <f t="shared" si="368"/>
        <v>0</v>
      </c>
      <c r="AU479" s="78">
        <f t="shared" si="368"/>
        <v>0</v>
      </c>
      <c r="AV479" s="78">
        <f t="shared" si="368"/>
        <v>0</v>
      </c>
      <c r="AW479" s="78">
        <f t="shared" si="368"/>
        <v>0</v>
      </c>
      <c r="AX479" s="78">
        <f t="shared" si="368"/>
        <v>0</v>
      </c>
      <c r="AY479" s="78">
        <f t="shared" si="368"/>
        <v>0</v>
      </c>
      <c r="AZ479" s="78">
        <f t="shared" si="368"/>
        <v>0</v>
      </c>
      <c r="BA479" s="78">
        <f t="shared" si="368"/>
        <v>0</v>
      </c>
      <c r="BB479" s="78">
        <f t="shared" si="368"/>
        <v>0</v>
      </c>
      <c r="BC479" s="78">
        <f t="shared" si="368"/>
        <v>0</v>
      </c>
      <c r="BD479" s="78">
        <f t="shared" si="368"/>
        <v>0</v>
      </c>
      <c r="BE479" s="78">
        <f t="shared" si="368"/>
        <v>0</v>
      </c>
      <c r="BF479" s="78">
        <f t="shared" si="368"/>
        <v>0</v>
      </c>
      <c r="BG479" s="78">
        <f t="shared" si="368"/>
        <v>0</v>
      </c>
      <c r="BH479" s="78">
        <f t="shared" si="368"/>
        <v>0</v>
      </c>
      <c r="BI479" s="78">
        <f t="shared" si="368"/>
        <v>0</v>
      </c>
      <c r="BJ479" s="78">
        <f t="shared" si="368"/>
        <v>0</v>
      </c>
      <c r="BK479" s="78">
        <f t="shared" si="368"/>
        <v>0</v>
      </c>
      <c r="BL479" s="78">
        <f t="shared" si="368"/>
        <v>0</v>
      </c>
      <c r="BM479" s="78">
        <f t="shared" si="368"/>
        <v>0</v>
      </c>
      <c r="BN479" s="78">
        <f t="shared" si="368"/>
        <v>0</v>
      </c>
      <c r="BO479" s="78">
        <f t="shared" si="368"/>
        <v>0</v>
      </c>
      <c r="BP479" s="78">
        <f t="shared" si="368"/>
        <v>0</v>
      </c>
      <c r="BQ479" s="78">
        <f t="shared" si="368"/>
        <v>0</v>
      </c>
      <c r="BR479" s="78">
        <f t="shared" si="368"/>
        <v>0</v>
      </c>
      <c r="BS479" s="78">
        <f t="shared" si="368"/>
        <v>0</v>
      </c>
      <c r="BT479" s="78">
        <f t="shared" si="368"/>
        <v>0</v>
      </c>
      <c r="BU479" s="78">
        <f t="shared" si="368"/>
        <v>0</v>
      </c>
      <c r="BV479" s="78">
        <f t="shared" si="368"/>
        <v>0</v>
      </c>
      <c r="BW479" s="78">
        <f t="shared" si="368"/>
        <v>0</v>
      </c>
      <c r="BX479" s="78">
        <f t="shared" ref="BX479:CV479" si="369">SUM(BX480:BX481)</f>
        <v>0</v>
      </c>
      <c r="BY479" s="78">
        <f t="shared" si="369"/>
        <v>0</v>
      </c>
      <c r="BZ479" s="78">
        <f t="shared" si="369"/>
        <v>0</v>
      </c>
      <c r="CA479" s="78">
        <f t="shared" si="369"/>
        <v>0</v>
      </c>
      <c r="CB479" s="78">
        <f t="shared" si="369"/>
        <v>0</v>
      </c>
      <c r="CC479" s="78">
        <f t="shared" si="369"/>
        <v>0</v>
      </c>
      <c r="CD479" s="78">
        <f t="shared" si="369"/>
        <v>0</v>
      </c>
      <c r="CE479" s="78">
        <f t="shared" si="369"/>
        <v>0</v>
      </c>
      <c r="CF479" s="78">
        <f t="shared" si="369"/>
        <v>0</v>
      </c>
      <c r="CG479" s="79">
        <f>SUM(CG480:CG481)</f>
        <v>0</v>
      </c>
      <c r="CH479" s="80">
        <f t="shared" ref="CH479:CK479" si="370">SUM(CH480:CH481)</f>
        <v>0</v>
      </c>
      <c r="CI479" s="80">
        <f t="shared" si="370"/>
        <v>0</v>
      </c>
      <c r="CJ479" s="80">
        <f t="shared" si="370"/>
        <v>0</v>
      </c>
      <c r="CK479" s="80">
        <f t="shared" si="370"/>
        <v>0</v>
      </c>
      <c r="CL479" s="8"/>
    </row>
    <row r="480" spans="1:96" ht="14.1" customHeight="1" x14ac:dyDescent="0.35">
      <c r="A480" s="55">
        <f t="shared" si="340"/>
        <v>480</v>
      </c>
      <c r="B480" s="73"/>
      <c r="C480" s="124"/>
      <c r="D480" s="124"/>
      <c r="E480" s="73"/>
      <c r="F480" s="96"/>
      <c r="G480" s="73" t="s">
        <v>41</v>
      </c>
      <c r="H480" s="119" t="s">
        <v>217</v>
      </c>
      <c r="I480" s="73"/>
      <c r="J480" s="63">
        <f t="shared" si="330"/>
        <v>0</v>
      </c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6"/>
      <c r="CH480" s="77"/>
      <c r="CI480" s="77"/>
      <c r="CJ480" s="77"/>
      <c r="CK480" s="77"/>
      <c r="CL480" s="8"/>
    </row>
    <row r="481" spans="1:96" ht="14.1" customHeight="1" x14ac:dyDescent="0.35">
      <c r="A481" s="55">
        <f t="shared" si="340"/>
        <v>481</v>
      </c>
      <c r="B481" s="73"/>
      <c r="C481" s="124"/>
      <c r="D481" s="124"/>
      <c r="E481" s="73"/>
      <c r="F481" s="96"/>
      <c r="G481" s="73" t="s">
        <v>54</v>
      </c>
      <c r="H481" s="119" t="s">
        <v>218</v>
      </c>
      <c r="I481" s="73"/>
      <c r="J481" s="63">
        <f t="shared" si="330"/>
        <v>0</v>
      </c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6"/>
      <c r="CH481" s="77"/>
      <c r="CI481" s="77"/>
      <c r="CJ481" s="77"/>
      <c r="CK481" s="77"/>
      <c r="CL481" s="8"/>
    </row>
    <row r="482" spans="1:96" ht="14.1" customHeight="1" x14ac:dyDescent="0.35">
      <c r="A482" s="55">
        <f t="shared" si="340"/>
        <v>482</v>
      </c>
      <c r="B482" s="73"/>
      <c r="C482" s="124"/>
      <c r="D482" s="124"/>
      <c r="E482" s="73"/>
      <c r="F482" s="96" t="s">
        <v>51</v>
      </c>
      <c r="G482" s="119" t="s">
        <v>219</v>
      </c>
      <c r="H482" s="73"/>
      <c r="I482" s="73"/>
      <c r="J482" s="63">
        <f t="shared" si="330"/>
        <v>0</v>
      </c>
      <c r="K482" s="78">
        <f>SUM(K483:K484)</f>
        <v>0</v>
      </c>
      <c r="L482" s="78">
        <f t="shared" ref="L482:BW482" si="371">SUM(L483:L484)</f>
        <v>0</v>
      </c>
      <c r="M482" s="78">
        <f t="shared" si="371"/>
        <v>0</v>
      </c>
      <c r="N482" s="78">
        <f t="shared" si="371"/>
        <v>0</v>
      </c>
      <c r="O482" s="78">
        <f t="shared" si="371"/>
        <v>0</v>
      </c>
      <c r="P482" s="78">
        <f t="shared" si="371"/>
        <v>0</v>
      </c>
      <c r="Q482" s="78">
        <f t="shared" si="371"/>
        <v>0</v>
      </c>
      <c r="R482" s="78">
        <f t="shared" si="371"/>
        <v>0</v>
      </c>
      <c r="S482" s="78">
        <f t="shared" si="371"/>
        <v>0</v>
      </c>
      <c r="T482" s="78">
        <f t="shared" si="371"/>
        <v>0</v>
      </c>
      <c r="U482" s="78">
        <f t="shared" si="371"/>
        <v>0</v>
      </c>
      <c r="V482" s="78">
        <f t="shared" si="371"/>
        <v>0</v>
      </c>
      <c r="W482" s="78">
        <f t="shared" si="371"/>
        <v>0</v>
      </c>
      <c r="X482" s="78">
        <f t="shared" si="371"/>
        <v>0</v>
      </c>
      <c r="Y482" s="78">
        <f t="shared" si="371"/>
        <v>0</v>
      </c>
      <c r="Z482" s="78">
        <f t="shared" si="371"/>
        <v>0</v>
      </c>
      <c r="AA482" s="78">
        <f t="shared" si="371"/>
        <v>0</v>
      </c>
      <c r="AB482" s="78">
        <f t="shared" si="371"/>
        <v>0</v>
      </c>
      <c r="AC482" s="78">
        <f t="shared" si="371"/>
        <v>0</v>
      </c>
      <c r="AD482" s="78">
        <f t="shared" si="371"/>
        <v>0</v>
      </c>
      <c r="AE482" s="78">
        <f t="shared" si="371"/>
        <v>0</v>
      </c>
      <c r="AF482" s="78">
        <f t="shared" si="371"/>
        <v>0</v>
      </c>
      <c r="AG482" s="78">
        <f t="shared" si="371"/>
        <v>0</v>
      </c>
      <c r="AH482" s="78">
        <f t="shared" si="371"/>
        <v>0</v>
      </c>
      <c r="AI482" s="78">
        <f t="shared" si="371"/>
        <v>0</v>
      </c>
      <c r="AJ482" s="78">
        <f t="shared" si="371"/>
        <v>0</v>
      </c>
      <c r="AK482" s="78">
        <f t="shared" si="371"/>
        <v>0</v>
      </c>
      <c r="AL482" s="78">
        <f t="shared" si="371"/>
        <v>0</v>
      </c>
      <c r="AM482" s="78">
        <f t="shared" si="371"/>
        <v>0</v>
      </c>
      <c r="AN482" s="78">
        <f t="shared" si="371"/>
        <v>0</v>
      </c>
      <c r="AO482" s="78">
        <f t="shared" si="371"/>
        <v>0</v>
      </c>
      <c r="AP482" s="78">
        <f t="shared" si="371"/>
        <v>0</v>
      </c>
      <c r="AQ482" s="78">
        <f t="shared" si="371"/>
        <v>0</v>
      </c>
      <c r="AR482" s="78">
        <f t="shared" si="371"/>
        <v>0</v>
      </c>
      <c r="AS482" s="78">
        <f t="shared" si="371"/>
        <v>0</v>
      </c>
      <c r="AT482" s="78">
        <f t="shared" si="371"/>
        <v>0</v>
      </c>
      <c r="AU482" s="78">
        <f t="shared" si="371"/>
        <v>0</v>
      </c>
      <c r="AV482" s="78">
        <f t="shared" si="371"/>
        <v>0</v>
      </c>
      <c r="AW482" s="78">
        <f t="shared" si="371"/>
        <v>0</v>
      </c>
      <c r="AX482" s="78">
        <f t="shared" si="371"/>
        <v>0</v>
      </c>
      <c r="AY482" s="78">
        <f t="shared" si="371"/>
        <v>0</v>
      </c>
      <c r="AZ482" s="78">
        <f t="shared" si="371"/>
        <v>0</v>
      </c>
      <c r="BA482" s="78">
        <f t="shared" si="371"/>
        <v>0</v>
      </c>
      <c r="BB482" s="78">
        <f t="shared" si="371"/>
        <v>0</v>
      </c>
      <c r="BC482" s="78">
        <f t="shared" si="371"/>
        <v>0</v>
      </c>
      <c r="BD482" s="78">
        <f t="shared" si="371"/>
        <v>0</v>
      </c>
      <c r="BE482" s="78">
        <f t="shared" si="371"/>
        <v>0</v>
      </c>
      <c r="BF482" s="78">
        <f t="shared" si="371"/>
        <v>0</v>
      </c>
      <c r="BG482" s="78">
        <f t="shared" si="371"/>
        <v>0</v>
      </c>
      <c r="BH482" s="78">
        <f t="shared" si="371"/>
        <v>0</v>
      </c>
      <c r="BI482" s="78">
        <f t="shared" si="371"/>
        <v>0</v>
      </c>
      <c r="BJ482" s="78">
        <f t="shared" si="371"/>
        <v>0</v>
      </c>
      <c r="BK482" s="78">
        <f t="shared" si="371"/>
        <v>0</v>
      </c>
      <c r="BL482" s="78">
        <f t="shared" si="371"/>
        <v>0</v>
      </c>
      <c r="BM482" s="78">
        <f t="shared" si="371"/>
        <v>0</v>
      </c>
      <c r="BN482" s="78">
        <f t="shared" si="371"/>
        <v>0</v>
      </c>
      <c r="BO482" s="78">
        <f t="shared" si="371"/>
        <v>0</v>
      </c>
      <c r="BP482" s="78">
        <f t="shared" si="371"/>
        <v>0</v>
      </c>
      <c r="BQ482" s="78">
        <f t="shared" si="371"/>
        <v>0</v>
      </c>
      <c r="BR482" s="78">
        <f t="shared" si="371"/>
        <v>0</v>
      </c>
      <c r="BS482" s="78">
        <f t="shared" si="371"/>
        <v>0</v>
      </c>
      <c r="BT482" s="78">
        <f t="shared" si="371"/>
        <v>0</v>
      </c>
      <c r="BU482" s="78">
        <f t="shared" si="371"/>
        <v>0</v>
      </c>
      <c r="BV482" s="78">
        <f t="shared" si="371"/>
        <v>0</v>
      </c>
      <c r="BW482" s="78">
        <f t="shared" si="371"/>
        <v>0</v>
      </c>
      <c r="BX482" s="78">
        <f t="shared" ref="BX482:CV482" si="372">SUM(BX483:BX484)</f>
        <v>0</v>
      </c>
      <c r="BY482" s="78">
        <f t="shared" si="372"/>
        <v>0</v>
      </c>
      <c r="BZ482" s="78">
        <f t="shared" si="372"/>
        <v>0</v>
      </c>
      <c r="CA482" s="78">
        <f t="shared" si="372"/>
        <v>0</v>
      </c>
      <c r="CB482" s="78">
        <f t="shared" si="372"/>
        <v>0</v>
      </c>
      <c r="CC482" s="78">
        <f t="shared" si="372"/>
        <v>0</v>
      </c>
      <c r="CD482" s="78">
        <f t="shared" si="372"/>
        <v>0</v>
      </c>
      <c r="CE482" s="78">
        <f t="shared" si="372"/>
        <v>0</v>
      </c>
      <c r="CF482" s="78">
        <f t="shared" si="372"/>
        <v>0</v>
      </c>
      <c r="CG482" s="79">
        <f>SUM(CG483:CG484)</f>
        <v>0</v>
      </c>
      <c r="CH482" s="80">
        <f t="shared" ref="CH482:CK482" si="373">SUM(CH483:CH484)</f>
        <v>0</v>
      </c>
      <c r="CI482" s="80">
        <f t="shared" si="373"/>
        <v>0</v>
      </c>
      <c r="CJ482" s="80">
        <f t="shared" si="373"/>
        <v>0</v>
      </c>
      <c r="CK482" s="80">
        <f t="shared" si="373"/>
        <v>0</v>
      </c>
      <c r="CL482" s="8"/>
    </row>
    <row r="483" spans="1:96" ht="14.1" customHeight="1" x14ac:dyDescent="0.35">
      <c r="A483" s="55">
        <f t="shared" si="340"/>
        <v>483</v>
      </c>
      <c r="B483" s="73"/>
      <c r="C483" s="124"/>
      <c r="D483" s="124"/>
      <c r="E483" s="73"/>
      <c r="F483" s="96"/>
      <c r="G483" s="73" t="s">
        <v>41</v>
      </c>
      <c r="H483" s="73" t="s">
        <v>217</v>
      </c>
      <c r="I483" s="73"/>
      <c r="J483" s="63">
        <f t="shared" si="330"/>
        <v>0</v>
      </c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6"/>
      <c r="CH483" s="77"/>
      <c r="CI483" s="77"/>
      <c r="CJ483" s="77"/>
      <c r="CK483" s="77"/>
      <c r="CL483" s="8"/>
    </row>
    <row r="484" spans="1:96" ht="14.1" customHeight="1" x14ac:dyDescent="0.35">
      <c r="A484" s="55">
        <f t="shared" si="340"/>
        <v>484</v>
      </c>
      <c r="B484" s="73"/>
      <c r="C484" s="124"/>
      <c r="D484" s="124"/>
      <c r="E484" s="73"/>
      <c r="F484" s="96"/>
      <c r="G484" s="73" t="s">
        <v>54</v>
      </c>
      <c r="H484" s="73" t="s">
        <v>218</v>
      </c>
      <c r="I484" s="73"/>
      <c r="J484" s="63">
        <f t="shared" si="330"/>
        <v>0</v>
      </c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6"/>
      <c r="CH484" s="77"/>
      <c r="CI484" s="77"/>
      <c r="CJ484" s="77"/>
      <c r="CK484" s="77"/>
      <c r="CL484" s="8"/>
    </row>
    <row r="485" spans="1:96" s="103" customFormat="1" ht="14.1" customHeight="1" x14ac:dyDescent="0.35">
      <c r="A485" s="81">
        <f t="shared" si="340"/>
        <v>485</v>
      </c>
      <c r="B485" s="82"/>
      <c r="C485" s="130"/>
      <c r="D485" s="130"/>
      <c r="E485" s="82"/>
      <c r="F485" s="82"/>
      <c r="G485" s="82"/>
      <c r="H485" s="82"/>
      <c r="I485" s="83"/>
      <c r="J485" s="84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  <c r="BP485" s="85"/>
      <c r="BQ485" s="85"/>
      <c r="BR485" s="85"/>
      <c r="BS485" s="85"/>
      <c r="BT485" s="85"/>
      <c r="BU485" s="85"/>
      <c r="BV485" s="85"/>
      <c r="BW485" s="85"/>
      <c r="BX485" s="85"/>
      <c r="BY485" s="85"/>
      <c r="BZ485" s="85"/>
      <c r="CA485" s="85"/>
      <c r="CB485" s="85"/>
      <c r="CC485" s="85"/>
      <c r="CD485" s="85"/>
      <c r="CE485" s="85"/>
      <c r="CF485" s="85"/>
      <c r="CG485" s="86"/>
      <c r="CH485" s="87"/>
      <c r="CI485" s="87"/>
      <c r="CJ485" s="87"/>
      <c r="CK485" s="87"/>
      <c r="CL485" s="8"/>
      <c r="CM485" s="9"/>
      <c r="CN485" s="9"/>
      <c r="CO485" s="9"/>
      <c r="CP485"/>
      <c r="CQ485"/>
      <c r="CR485"/>
    </row>
    <row r="486" spans="1:96" ht="14.1" customHeight="1" x14ac:dyDescent="0.3">
      <c r="A486" s="55">
        <f t="shared" si="340"/>
        <v>486</v>
      </c>
      <c r="B486" s="71"/>
      <c r="C486" s="56" t="s">
        <v>220</v>
      </c>
      <c r="D486" s="56" t="s">
        <v>221</v>
      </c>
      <c r="E486" s="56"/>
      <c r="F486" s="94"/>
      <c r="G486" s="71"/>
      <c r="H486" s="71"/>
      <c r="I486" s="71"/>
      <c r="J486" s="63">
        <f t="shared" si="330"/>
        <v>390857.38</v>
      </c>
      <c r="K486" s="64">
        <f>SUM(K487,K490)</f>
        <v>0</v>
      </c>
      <c r="L486" s="64">
        <f t="shared" ref="L486:BW486" si="374">SUM(L487,L490)</f>
        <v>0</v>
      </c>
      <c r="M486" s="64">
        <f t="shared" si="374"/>
        <v>195428.69</v>
      </c>
      <c r="N486" s="64">
        <f t="shared" si="374"/>
        <v>0</v>
      </c>
      <c r="O486" s="64">
        <f t="shared" si="374"/>
        <v>0</v>
      </c>
      <c r="P486" s="64">
        <f t="shared" si="374"/>
        <v>0</v>
      </c>
      <c r="Q486" s="64">
        <f t="shared" si="374"/>
        <v>195428.69</v>
      </c>
      <c r="R486" s="64">
        <f t="shared" si="374"/>
        <v>0</v>
      </c>
      <c r="S486" s="64">
        <f t="shared" si="374"/>
        <v>0</v>
      </c>
      <c r="T486" s="64">
        <f t="shared" si="374"/>
        <v>0</v>
      </c>
      <c r="U486" s="64">
        <f t="shared" si="374"/>
        <v>0</v>
      </c>
      <c r="V486" s="64">
        <f t="shared" si="374"/>
        <v>0</v>
      </c>
      <c r="W486" s="64">
        <f t="shared" si="374"/>
        <v>0</v>
      </c>
      <c r="X486" s="64">
        <f t="shared" si="374"/>
        <v>0</v>
      </c>
      <c r="Y486" s="64">
        <f t="shared" si="374"/>
        <v>0</v>
      </c>
      <c r="Z486" s="64">
        <f t="shared" si="374"/>
        <v>0</v>
      </c>
      <c r="AA486" s="64">
        <f t="shared" si="374"/>
        <v>0</v>
      </c>
      <c r="AB486" s="64">
        <f t="shared" si="374"/>
        <v>0</v>
      </c>
      <c r="AC486" s="64">
        <f t="shared" si="374"/>
        <v>0</v>
      </c>
      <c r="AD486" s="64">
        <f t="shared" si="374"/>
        <v>0</v>
      </c>
      <c r="AE486" s="64">
        <f t="shared" si="374"/>
        <v>0</v>
      </c>
      <c r="AF486" s="64">
        <f t="shared" si="374"/>
        <v>0</v>
      </c>
      <c r="AG486" s="64">
        <f t="shared" si="374"/>
        <v>0</v>
      </c>
      <c r="AH486" s="64">
        <f t="shared" si="374"/>
        <v>0</v>
      </c>
      <c r="AI486" s="64">
        <f t="shared" si="374"/>
        <v>0</v>
      </c>
      <c r="AJ486" s="64">
        <f t="shared" si="374"/>
        <v>0</v>
      </c>
      <c r="AK486" s="64">
        <f t="shared" si="374"/>
        <v>0</v>
      </c>
      <c r="AL486" s="64">
        <f t="shared" si="374"/>
        <v>0</v>
      </c>
      <c r="AM486" s="64">
        <f t="shared" si="374"/>
        <v>0</v>
      </c>
      <c r="AN486" s="64">
        <f t="shared" si="374"/>
        <v>0</v>
      </c>
      <c r="AO486" s="64">
        <f t="shared" si="374"/>
        <v>0</v>
      </c>
      <c r="AP486" s="64">
        <f t="shared" si="374"/>
        <v>0</v>
      </c>
      <c r="AQ486" s="64">
        <f t="shared" si="374"/>
        <v>0</v>
      </c>
      <c r="AR486" s="64">
        <f t="shared" si="374"/>
        <v>0</v>
      </c>
      <c r="AS486" s="64">
        <f t="shared" si="374"/>
        <v>0</v>
      </c>
      <c r="AT486" s="64">
        <f t="shared" si="374"/>
        <v>0</v>
      </c>
      <c r="AU486" s="64">
        <f t="shared" si="374"/>
        <v>0</v>
      </c>
      <c r="AV486" s="64">
        <f t="shared" si="374"/>
        <v>0</v>
      </c>
      <c r="AW486" s="64">
        <f t="shared" si="374"/>
        <v>0</v>
      </c>
      <c r="AX486" s="64">
        <f t="shared" si="374"/>
        <v>0</v>
      </c>
      <c r="AY486" s="64">
        <f t="shared" si="374"/>
        <v>0</v>
      </c>
      <c r="AZ486" s="64">
        <f t="shared" si="374"/>
        <v>0</v>
      </c>
      <c r="BA486" s="64">
        <f t="shared" si="374"/>
        <v>0</v>
      </c>
      <c r="BB486" s="64">
        <f t="shared" si="374"/>
        <v>0</v>
      </c>
      <c r="BC486" s="64">
        <f t="shared" si="374"/>
        <v>0</v>
      </c>
      <c r="BD486" s="64">
        <f t="shared" si="374"/>
        <v>0</v>
      </c>
      <c r="BE486" s="64">
        <f t="shared" si="374"/>
        <v>0</v>
      </c>
      <c r="BF486" s="64">
        <f t="shared" si="374"/>
        <v>0</v>
      </c>
      <c r="BG486" s="64">
        <f t="shared" si="374"/>
        <v>0</v>
      </c>
      <c r="BH486" s="64">
        <f t="shared" si="374"/>
        <v>0</v>
      </c>
      <c r="BI486" s="64">
        <f t="shared" si="374"/>
        <v>0</v>
      </c>
      <c r="BJ486" s="64">
        <f t="shared" si="374"/>
        <v>0</v>
      </c>
      <c r="BK486" s="64">
        <f t="shared" si="374"/>
        <v>0</v>
      </c>
      <c r="BL486" s="64">
        <f t="shared" si="374"/>
        <v>0</v>
      </c>
      <c r="BM486" s="64">
        <f t="shared" si="374"/>
        <v>0</v>
      </c>
      <c r="BN486" s="64">
        <f t="shared" si="374"/>
        <v>0</v>
      </c>
      <c r="BO486" s="64">
        <f t="shared" si="374"/>
        <v>0</v>
      </c>
      <c r="BP486" s="64">
        <f t="shared" si="374"/>
        <v>0</v>
      </c>
      <c r="BQ486" s="64">
        <f t="shared" si="374"/>
        <v>0</v>
      </c>
      <c r="BR486" s="64">
        <f t="shared" si="374"/>
        <v>0</v>
      </c>
      <c r="BS486" s="64">
        <f t="shared" si="374"/>
        <v>0</v>
      </c>
      <c r="BT486" s="64">
        <f t="shared" si="374"/>
        <v>0</v>
      </c>
      <c r="BU486" s="64">
        <f t="shared" si="374"/>
        <v>0</v>
      </c>
      <c r="BV486" s="64">
        <f t="shared" si="374"/>
        <v>0</v>
      </c>
      <c r="BW486" s="64">
        <f t="shared" si="374"/>
        <v>0</v>
      </c>
      <c r="BX486" s="64">
        <f t="shared" ref="BX486:CV486" si="375">SUM(BX487,BX490)</f>
        <v>0</v>
      </c>
      <c r="BY486" s="64">
        <f t="shared" si="375"/>
        <v>0</v>
      </c>
      <c r="BZ486" s="64">
        <f t="shared" si="375"/>
        <v>0</v>
      </c>
      <c r="CA486" s="64">
        <f t="shared" si="375"/>
        <v>0</v>
      </c>
      <c r="CB486" s="64">
        <f t="shared" si="375"/>
        <v>0</v>
      </c>
      <c r="CC486" s="64">
        <f t="shared" si="375"/>
        <v>0</v>
      </c>
      <c r="CD486" s="64">
        <f t="shared" si="375"/>
        <v>0</v>
      </c>
      <c r="CE486" s="64">
        <f t="shared" si="375"/>
        <v>0</v>
      </c>
      <c r="CF486" s="64">
        <f t="shared" si="375"/>
        <v>0</v>
      </c>
      <c r="CG486" s="65">
        <f>SUM(CG487,CG490)</f>
        <v>0</v>
      </c>
      <c r="CH486" s="64">
        <f t="shared" ref="CH486:CK486" si="376">SUM(CH487,CH490)</f>
        <v>0</v>
      </c>
      <c r="CI486" s="64">
        <f t="shared" si="376"/>
        <v>0</v>
      </c>
      <c r="CJ486" s="64">
        <f t="shared" si="376"/>
        <v>0</v>
      </c>
      <c r="CK486" s="64">
        <f t="shared" si="376"/>
        <v>0</v>
      </c>
      <c r="CL486" s="8"/>
    </row>
    <row r="487" spans="1:96" ht="14.1" customHeight="1" x14ac:dyDescent="0.35">
      <c r="A487" s="55">
        <f t="shared" si="340"/>
        <v>487</v>
      </c>
      <c r="B487" s="73"/>
      <c r="C487" s="124"/>
      <c r="D487" s="125" t="s">
        <v>188</v>
      </c>
      <c r="E487" s="102" t="s">
        <v>18</v>
      </c>
      <c r="F487" s="96"/>
      <c r="G487" s="73"/>
      <c r="H487" s="73"/>
      <c r="I487" s="73"/>
      <c r="J487" s="63">
        <f t="shared" si="330"/>
        <v>390857.38</v>
      </c>
      <c r="K487" s="78">
        <f>SUM(K488:K489)</f>
        <v>0</v>
      </c>
      <c r="L487" s="78">
        <f t="shared" ref="L487:BW487" si="377">SUM(L488:L489)</f>
        <v>0</v>
      </c>
      <c r="M487" s="78">
        <f t="shared" si="377"/>
        <v>195428.69</v>
      </c>
      <c r="N487" s="78">
        <f t="shared" si="377"/>
        <v>0</v>
      </c>
      <c r="O487" s="78">
        <f t="shared" si="377"/>
        <v>0</v>
      </c>
      <c r="P487" s="78">
        <f t="shared" si="377"/>
        <v>0</v>
      </c>
      <c r="Q487" s="78">
        <f t="shared" si="377"/>
        <v>195428.69</v>
      </c>
      <c r="R487" s="78">
        <f t="shared" si="377"/>
        <v>0</v>
      </c>
      <c r="S487" s="78">
        <f t="shared" si="377"/>
        <v>0</v>
      </c>
      <c r="T487" s="78">
        <f t="shared" si="377"/>
        <v>0</v>
      </c>
      <c r="U487" s="78">
        <f t="shared" si="377"/>
        <v>0</v>
      </c>
      <c r="V487" s="78">
        <f t="shared" si="377"/>
        <v>0</v>
      </c>
      <c r="W487" s="78">
        <f t="shared" si="377"/>
        <v>0</v>
      </c>
      <c r="X487" s="78">
        <f t="shared" si="377"/>
        <v>0</v>
      </c>
      <c r="Y487" s="78">
        <f t="shared" si="377"/>
        <v>0</v>
      </c>
      <c r="Z487" s="78">
        <f t="shared" si="377"/>
        <v>0</v>
      </c>
      <c r="AA487" s="78">
        <f t="shared" si="377"/>
        <v>0</v>
      </c>
      <c r="AB487" s="78">
        <f t="shared" si="377"/>
        <v>0</v>
      </c>
      <c r="AC487" s="78">
        <f t="shared" si="377"/>
        <v>0</v>
      </c>
      <c r="AD487" s="78">
        <f t="shared" si="377"/>
        <v>0</v>
      </c>
      <c r="AE487" s="78">
        <f t="shared" si="377"/>
        <v>0</v>
      </c>
      <c r="AF487" s="78">
        <f t="shared" si="377"/>
        <v>0</v>
      </c>
      <c r="AG487" s="78">
        <f t="shared" si="377"/>
        <v>0</v>
      </c>
      <c r="AH487" s="78">
        <f t="shared" si="377"/>
        <v>0</v>
      </c>
      <c r="AI487" s="78">
        <f t="shared" si="377"/>
        <v>0</v>
      </c>
      <c r="AJ487" s="78">
        <f t="shared" si="377"/>
        <v>0</v>
      </c>
      <c r="AK487" s="78">
        <f t="shared" si="377"/>
        <v>0</v>
      </c>
      <c r="AL487" s="78">
        <f t="shared" si="377"/>
        <v>0</v>
      </c>
      <c r="AM487" s="78">
        <f t="shared" si="377"/>
        <v>0</v>
      </c>
      <c r="AN487" s="78">
        <f t="shared" si="377"/>
        <v>0</v>
      </c>
      <c r="AO487" s="78">
        <f t="shared" si="377"/>
        <v>0</v>
      </c>
      <c r="AP487" s="78">
        <f t="shared" si="377"/>
        <v>0</v>
      </c>
      <c r="AQ487" s="78">
        <f t="shared" si="377"/>
        <v>0</v>
      </c>
      <c r="AR487" s="78">
        <f t="shared" si="377"/>
        <v>0</v>
      </c>
      <c r="AS487" s="78">
        <f t="shared" si="377"/>
        <v>0</v>
      </c>
      <c r="AT487" s="78">
        <f t="shared" si="377"/>
        <v>0</v>
      </c>
      <c r="AU487" s="78">
        <f t="shared" si="377"/>
        <v>0</v>
      </c>
      <c r="AV487" s="78">
        <f t="shared" si="377"/>
        <v>0</v>
      </c>
      <c r="AW487" s="78">
        <f t="shared" si="377"/>
        <v>0</v>
      </c>
      <c r="AX487" s="78">
        <f t="shared" si="377"/>
        <v>0</v>
      </c>
      <c r="AY487" s="78">
        <f t="shared" si="377"/>
        <v>0</v>
      </c>
      <c r="AZ487" s="78">
        <f t="shared" si="377"/>
        <v>0</v>
      </c>
      <c r="BA487" s="78">
        <f t="shared" si="377"/>
        <v>0</v>
      </c>
      <c r="BB487" s="78">
        <f t="shared" si="377"/>
        <v>0</v>
      </c>
      <c r="BC487" s="78">
        <f t="shared" si="377"/>
        <v>0</v>
      </c>
      <c r="BD487" s="78">
        <f t="shared" si="377"/>
        <v>0</v>
      </c>
      <c r="BE487" s="78">
        <f t="shared" si="377"/>
        <v>0</v>
      </c>
      <c r="BF487" s="78">
        <f t="shared" si="377"/>
        <v>0</v>
      </c>
      <c r="BG487" s="78">
        <f t="shared" si="377"/>
        <v>0</v>
      </c>
      <c r="BH487" s="78">
        <f t="shared" si="377"/>
        <v>0</v>
      </c>
      <c r="BI487" s="78">
        <f t="shared" si="377"/>
        <v>0</v>
      </c>
      <c r="BJ487" s="78">
        <f t="shared" si="377"/>
        <v>0</v>
      </c>
      <c r="BK487" s="78">
        <f t="shared" si="377"/>
        <v>0</v>
      </c>
      <c r="BL487" s="78">
        <f t="shared" si="377"/>
        <v>0</v>
      </c>
      <c r="BM487" s="78">
        <f t="shared" si="377"/>
        <v>0</v>
      </c>
      <c r="BN487" s="78">
        <f t="shared" si="377"/>
        <v>0</v>
      </c>
      <c r="BO487" s="78">
        <f t="shared" si="377"/>
        <v>0</v>
      </c>
      <c r="BP487" s="78">
        <f t="shared" si="377"/>
        <v>0</v>
      </c>
      <c r="BQ487" s="78">
        <f t="shared" si="377"/>
        <v>0</v>
      </c>
      <c r="BR487" s="78">
        <f t="shared" si="377"/>
        <v>0</v>
      </c>
      <c r="BS487" s="78">
        <f t="shared" si="377"/>
        <v>0</v>
      </c>
      <c r="BT487" s="78">
        <f t="shared" si="377"/>
        <v>0</v>
      </c>
      <c r="BU487" s="78">
        <f t="shared" si="377"/>
        <v>0</v>
      </c>
      <c r="BV487" s="78">
        <f t="shared" si="377"/>
        <v>0</v>
      </c>
      <c r="BW487" s="78">
        <f t="shared" si="377"/>
        <v>0</v>
      </c>
      <c r="BX487" s="78">
        <f t="shared" ref="BX487:CV487" si="378">SUM(BX488:BX489)</f>
        <v>0</v>
      </c>
      <c r="BY487" s="78">
        <f t="shared" si="378"/>
        <v>0</v>
      </c>
      <c r="BZ487" s="78">
        <f t="shared" si="378"/>
        <v>0</v>
      </c>
      <c r="CA487" s="78">
        <f t="shared" si="378"/>
        <v>0</v>
      </c>
      <c r="CB487" s="78">
        <f t="shared" si="378"/>
        <v>0</v>
      </c>
      <c r="CC487" s="78">
        <f t="shared" si="378"/>
        <v>0</v>
      </c>
      <c r="CD487" s="78">
        <f t="shared" si="378"/>
        <v>0</v>
      </c>
      <c r="CE487" s="78">
        <f t="shared" si="378"/>
        <v>0</v>
      </c>
      <c r="CF487" s="78">
        <f t="shared" si="378"/>
        <v>0</v>
      </c>
      <c r="CG487" s="79">
        <f>SUM(CG488:CG489)</f>
        <v>0</v>
      </c>
      <c r="CH487" s="80">
        <f t="shared" ref="CH487:CK487" si="379">SUM(CH488:CH489)</f>
        <v>0</v>
      </c>
      <c r="CI487" s="80">
        <f t="shared" si="379"/>
        <v>0</v>
      </c>
      <c r="CJ487" s="80">
        <f t="shared" si="379"/>
        <v>0</v>
      </c>
      <c r="CK487" s="80">
        <f t="shared" si="379"/>
        <v>0</v>
      </c>
      <c r="CL487" s="8"/>
    </row>
    <row r="488" spans="1:96" ht="14.1" customHeight="1" x14ac:dyDescent="0.35">
      <c r="A488" s="55">
        <f t="shared" si="340"/>
        <v>488</v>
      </c>
      <c r="B488" s="73"/>
      <c r="C488" s="124"/>
      <c r="D488" s="124"/>
      <c r="E488" s="96" t="s">
        <v>19</v>
      </c>
      <c r="F488" s="119" t="s">
        <v>222</v>
      </c>
      <c r="G488" s="73"/>
      <c r="H488" s="73"/>
      <c r="I488" s="73"/>
      <c r="J488" s="63">
        <f t="shared" si="330"/>
        <v>390857.38</v>
      </c>
      <c r="K488" s="74"/>
      <c r="L488" s="74"/>
      <c r="M488" s="74">
        <v>195428.69</v>
      </c>
      <c r="N488" s="74"/>
      <c r="O488" s="74"/>
      <c r="P488" s="74"/>
      <c r="Q488" s="74">
        <v>195428.69</v>
      </c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6"/>
      <c r="CH488" s="77"/>
      <c r="CI488" s="77"/>
      <c r="CJ488" s="77"/>
      <c r="CK488" s="77"/>
      <c r="CL488" s="8"/>
    </row>
    <row r="489" spans="1:96" ht="14.1" customHeight="1" x14ac:dyDescent="0.35">
      <c r="A489" s="55">
        <f t="shared" si="340"/>
        <v>489</v>
      </c>
      <c r="B489" s="73"/>
      <c r="C489" s="124"/>
      <c r="D489" s="124"/>
      <c r="E489" s="96" t="s">
        <v>21</v>
      </c>
      <c r="F489" s="119" t="s">
        <v>223</v>
      </c>
      <c r="G489" s="73"/>
      <c r="H489" s="73"/>
      <c r="I489" s="73"/>
      <c r="J489" s="63">
        <f t="shared" si="330"/>
        <v>0</v>
      </c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6"/>
      <c r="CH489" s="77"/>
      <c r="CI489" s="77"/>
      <c r="CJ489" s="77"/>
      <c r="CK489" s="77"/>
      <c r="CL489" s="8"/>
    </row>
    <row r="490" spans="1:96" ht="14.1" customHeight="1" x14ac:dyDescent="0.35">
      <c r="A490" s="55">
        <f t="shared" si="340"/>
        <v>490</v>
      </c>
      <c r="B490" s="73"/>
      <c r="C490" s="124"/>
      <c r="D490" s="125" t="s">
        <v>199</v>
      </c>
      <c r="E490" s="102" t="s">
        <v>34</v>
      </c>
      <c r="F490" s="96"/>
      <c r="G490" s="73"/>
      <c r="H490" s="73"/>
      <c r="I490" s="73"/>
      <c r="J490" s="63">
        <f t="shared" si="330"/>
        <v>0</v>
      </c>
      <c r="K490" s="78">
        <f>SUM(K491:K492)</f>
        <v>0</v>
      </c>
      <c r="L490" s="78">
        <f t="shared" ref="L490:BW490" si="380">SUM(L491:L492)</f>
        <v>0</v>
      </c>
      <c r="M490" s="78">
        <f t="shared" si="380"/>
        <v>0</v>
      </c>
      <c r="N490" s="78">
        <f t="shared" si="380"/>
        <v>0</v>
      </c>
      <c r="O490" s="78">
        <f t="shared" si="380"/>
        <v>0</v>
      </c>
      <c r="P490" s="78">
        <f t="shared" si="380"/>
        <v>0</v>
      </c>
      <c r="Q490" s="78">
        <f t="shared" si="380"/>
        <v>0</v>
      </c>
      <c r="R490" s="78">
        <f t="shared" si="380"/>
        <v>0</v>
      </c>
      <c r="S490" s="78">
        <f t="shared" si="380"/>
        <v>0</v>
      </c>
      <c r="T490" s="78">
        <f t="shared" si="380"/>
        <v>0</v>
      </c>
      <c r="U490" s="78">
        <f t="shared" si="380"/>
        <v>0</v>
      </c>
      <c r="V490" s="78">
        <f t="shared" si="380"/>
        <v>0</v>
      </c>
      <c r="W490" s="78">
        <f t="shared" si="380"/>
        <v>0</v>
      </c>
      <c r="X490" s="78">
        <f t="shared" si="380"/>
        <v>0</v>
      </c>
      <c r="Y490" s="78">
        <f t="shared" si="380"/>
        <v>0</v>
      </c>
      <c r="Z490" s="78">
        <f t="shared" si="380"/>
        <v>0</v>
      </c>
      <c r="AA490" s="78">
        <f t="shared" si="380"/>
        <v>0</v>
      </c>
      <c r="AB490" s="78">
        <f t="shared" si="380"/>
        <v>0</v>
      </c>
      <c r="AC490" s="78">
        <f t="shared" si="380"/>
        <v>0</v>
      </c>
      <c r="AD490" s="78">
        <f t="shared" si="380"/>
        <v>0</v>
      </c>
      <c r="AE490" s="78">
        <f t="shared" si="380"/>
        <v>0</v>
      </c>
      <c r="AF490" s="78">
        <f t="shared" si="380"/>
        <v>0</v>
      </c>
      <c r="AG490" s="78">
        <f t="shared" si="380"/>
        <v>0</v>
      </c>
      <c r="AH490" s="78">
        <f t="shared" si="380"/>
        <v>0</v>
      </c>
      <c r="AI490" s="78">
        <f t="shared" si="380"/>
        <v>0</v>
      </c>
      <c r="AJ490" s="78">
        <f t="shared" si="380"/>
        <v>0</v>
      </c>
      <c r="AK490" s="78">
        <f t="shared" si="380"/>
        <v>0</v>
      </c>
      <c r="AL490" s="78">
        <f t="shared" si="380"/>
        <v>0</v>
      </c>
      <c r="AM490" s="78">
        <f t="shared" si="380"/>
        <v>0</v>
      </c>
      <c r="AN490" s="78">
        <f t="shared" si="380"/>
        <v>0</v>
      </c>
      <c r="AO490" s="78">
        <f t="shared" si="380"/>
        <v>0</v>
      </c>
      <c r="AP490" s="78">
        <f t="shared" si="380"/>
        <v>0</v>
      </c>
      <c r="AQ490" s="78">
        <f t="shared" si="380"/>
        <v>0</v>
      </c>
      <c r="AR490" s="78">
        <f t="shared" si="380"/>
        <v>0</v>
      </c>
      <c r="AS490" s="78">
        <f t="shared" si="380"/>
        <v>0</v>
      </c>
      <c r="AT490" s="78">
        <f t="shared" si="380"/>
        <v>0</v>
      </c>
      <c r="AU490" s="78">
        <f t="shared" si="380"/>
        <v>0</v>
      </c>
      <c r="AV490" s="78">
        <f t="shared" si="380"/>
        <v>0</v>
      </c>
      <c r="AW490" s="78">
        <f t="shared" si="380"/>
        <v>0</v>
      </c>
      <c r="AX490" s="78">
        <f t="shared" si="380"/>
        <v>0</v>
      </c>
      <c r="AY490" s="78">
        <f t="shared" si="380"/>
        <v>0</v>
      </c>
      <c r="AZ490" s="78">
        <f t="shared" si="380"/>
        <v>0</v>
      </c>
      <c r="BA490" s="78">
        <f t="shared" si="380"/>
        <v>0</v>
      </c>
      <c r="BB490" s="78">
        <f t="shared" si="380"/>
        <v>0</v>
      </c>
      <c r="BC490" s="78">
        <f t="shared" si="380"/>
        <v>0</v>
      </c>
      <c r="BD490" s="78">
        <f t="shared" si="380"/>
        <v>0</v>
      </c>
      <c r="BE490" s="78">
        <f t="shared" si="380"/>
        <v>0</v>
      </c>
      <c r="BF490" s="78">
        <f t="shared" si="380"/>
        <v>0</v>
      </c>
      <c r="BG490" s="78">
        <f t="shared" si="380"/>
        <v>0</v>
      </c>
      <c r="BH490" s="78">
        <f t="shared" si="380"/>
        <v>0</v>
      </c>
      <c r="BI490" s="78">
        <f t="shared" si="380"/>
        <v>0</v>
      </c>
      <c r="BJ490" s="78">
        <f t="shared" si="380"/>
        <v>0</v>
      </c>
      <c r="BK490" s="78">
        <f t="shared" si="380"/>
        <v>0</v>
      </c>
      <c r="BL490" s="78">
        <f t="shared" si="380"/>
        <v>0</v>
      </c>
      <c r="BM490" s="78">
        <f t="shared" si="380"/>
        <v>0</v>
      </c>
      <c r="BN490" s="78">
        <f t="shared" si="380"/>
        <v>0</v>
      </c>
      <c r="BO490" s="78">
        <f t="shared" si="380"/>
        <v>0</v>
      </c>
      <c r="BP490" s="78">
        <f t="shared" si="380"/>
        <v>0</v>
      </c>
      <c r="BQ490" s="78">
        <f t="shared" si="380"/>
        <v>0</v>
      </c>
      <c r="BR490" s="78">
        <f t="shared" si="380"/>
        <v>0</v>
      </c>
      <c r="BS490" s="78">
        <f t="shared" si="380"/>
        <v>0</v>
      </c>
      <c r="BT490" s="78">
        <f t="shared" si="380"/>
        <v>0</v>
      </c>
      <c r="BU490" s="78">
        <f t="shared" si="380"/>
        <v>0</v>
      </c>
      <c r="BV490" s="78">
        <f t="shared" si="380"/>
        <v>0</v>
      </c>
      <c r="BW490" s="78">
        <f t="shared" si="380"/>
        <v>0</v>
      </c>
      <c r="BX490" s="78">
        <f t="shared" ref="BX490:CV490" si="381">SUM(BX491:BX492)</f>
        <v>0</v>
      </c>
      <c r="BY490" s="78">
        <f t="shared" si="381"/>
        <v>0</v>
      </c>
      <c r="BZ490" s="78">
        <f t="shared" si="381"/>
        <v>0</v>
      </c>
      <c r="CA490" s="78">
        <f t="shared" si="381"/>
        <v>0</v>
      </c>
      <c r="CB490" s="78">
        <f t="shared" si="381"/>
        <v>0</v>
      </c>
      <c r="CC490" s="78">
        <f t="shared" si="381"/>
        <v>0</v>
      </c>
      <c r="CD490" s="78">
        <f t="shared" si="381"/>
        <v>0</v>
      </c>
      <c r="CE490" s="78">
        <f t="shared" si="381"/>
        <v>0</v>
      </c>
      <c r="CF490" s="78">
        <f t="shared" si="381"/>
        <v>0</v>
      </c>
      <c r="CG490" s="79">
        <f>SUM(CG491:CG492)</f>
        <v>0</v>
      </c>
      <c r="CH490" s="80">
        <f t="shared" ref="CH490:CK490" si="382">SUM(CH491:CH492)</f>
        <v>0</v>
      </c>
      <c r="CI490" s="80">
        <f t="shared" si="382"/>
        <v>0</v>
      </c>
      <c r="CJ490" s="80">
        <f t="shared" si="382"/>
        <v>0</v>
      </c>
      <c r="CK490" s="80">
        <f t="shared" si="382"/>
        <v>0</v>
      </c>
      <c r="CL490" s="8"/>
    </row>
    <row r="491" spans="1:96" ht="14.1" customHeight="1" x14ac:dyDescent="0.35">
      <c r="A491" s="55">
        <f t="shared" si="340"/>
        <v>491</v>
      </c>
      <c r="B491" s="73"/>
      <c r="C491" s="124"/>
      <c r="D491" s="124"/>
      <c r="E491" s="96" t="s">
        <v>19</v>
      </c>
      <c r="F491" s="119" t="s">
        <v>222</v>
      </c>
      <c r="G491" s="73"/>
      <c r="H491" s="73"/>
      <c r="I491" s="73"/>
      <c r="J491" s="63">
        <f t="shared" si="330"/>
        <v>0</v>
      </c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6"/>
      <c r="CH491" s="77"/>
      <c r="CI491" s="77"/>
      <c r="CJ491" s="77"/>
      <c r="CK491" s="77"/>
      <c r="CL491" s="8"/>
    </row>
    <row r="492" spans="1:96" ht="14.1" customHeight="1" x14ac:dyDescent="0.35">
      <c r="A492" s="55">
        <f t="shared" si="340"/>
        <v>492</v>
      </c>
      <c r="B492" s="73"/>
      <c r="C492" s="124"/>
      <c r="D492" s="124"/>
      <c r="E492" s="96" t="s">
        <v>21</v>
      </c>
      <c r="F492" s="119" t="s">
        <v>223</v>
      </c>
      <c r="G492" s="73"/>
      <c r="H492" s="73"/>
      <c r="I492" s="73"/>
      <c r="J492" s="63">
        <f t="shared" si="330"/>
        <v>0</v>
      </c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6"/>
      <c r="CH492" s="77"/>
      <c r="CI492" s="77"/>
      <c r="CJ492" s="77"/>
      <c r="CK492" s="77"/>
      <c r="CL492" s="131"/>
    </row>
    <row r="493" spans="1:96" ht="14.1" customHeight="1" x14ac:dyDescent="0.35">
      <c r="A493" s="55">
        <f t="shared" si="340"/>
        <v>493</v>
      </c>
      <c r="B493" s="73"/>
      <c r="C493" s="124"/>
      <c r="D493" s="124"/>
      <c r="E493" s="96"/>
      <c r="F493" s="119"/>
      <c r="G493" s="73"/>
      <c r="H493" s="73"/>
      <c r="I493" s="73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78"/>
      <c r="BO493" s="78"/>
      <c r="BP493" s="78"/>
      <c r="BQ493" s="78"/>
      <c r="BR493" s="78"/>
      <c r="BS493" s="78"/>
      <c r="BT493" s="78"/>
      <c r="BU493" s="78"/>
      <c r="BV493" s="78"/>
      <c r="BW493" s="78"/>
      <c r="BX493" s="78"/>
      <c r="BY493" s="78"/>
      <c r="BZ493" s="78"/>
      <c r="CA493" s="78"/>
      <c r="CB493" s="78"/>
      <c r="CC493" s="78"/>
      <c r="CD493" s="78"/>
      <c r="CE493" s="78"/>
      <c r="CF493" s="78"/>
      <c r="CG493" s="79"/>
      <c r="CH493" s="80"/>
      <c r="CI493" s="80"/>
      <c r="CJ493" s="80"/>
      <c r="CK493" s="80"/>
      <c r="CL493" s="131"/>
    </row>
    <row r="494" spans="1:96" ht="14.1" customHeight="1" x14ac:dyDescent="0.3">
      <c r="A494" s="55">
        <f t="shared" si="340"/>
        <v>494</v>
      </c>
      <c r="B494" s="56"/>
      <c r="C494" s="56" t="s">
        <v>224</v>
      </c>
      <c r="D494" s="56" t="s">
        <v>225</v>
      </c>
      <c r="E494" s="56"/>
      <c r="F494" s="119"/>
      <c r="G494" s="73"/>
      <c r="H494" s="73"/>
      <c r="I494" s="73"/>
      <c r="J494" s="63">
        <f t="shared" si="330"/>
        <v>0</v>
      </c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2"/>
      <c r="AR494" s="132"/>
      <c r="AS494" s="132"/>
      <c r="AT494" s="132"/>
      <c r="AU494" s="132"/>
      <c r="AV494" s="132"/>
      <c r="AW494" s="132"/>
      <c r="AX494" s="132"/>
      <c r="AY494" s="132"/>
      <c r="AZ494" s="132"/>
      <c r="BA494" s="132"/>
      <c r="BB494" s="132"/>
      <c r="BC494" s="132"/>
      <c r="BD494" s="132"/>
      <c r="BE494" s="132"/>
      <c r="BF494" s="132"/>
      <c r="BG494" s="132"/>
      <c r="BH494" s="132"/>
      <c r="BI494" s="132"/>
      <c r="BJ494" s="132"/>
      <c r="BK494" s="132"/>
      <c r="BL494" s="132"/>
      <c r="BM494" s="132"/>
      <c r="BN494" s="132"/>
      <c r="BO494" s="132"/>
      <c r="BP494" s="132"/>
      <c r="BQ494" s="132"/>
      <c r="BR494" s="132"/>
      <c r="BS494" s="132"/>
      <c r="BT494" s="132"/>
      <c r="BU494" s="132"/>
      <c r="BV494" s="132"/>
      <c r="BW494" s="132"/>
      <c r="BX494" s="132"/>
      <c r="BY494" s="132"/>
      <c r="BZ494" s="132"/>
      <c r="CA494" s="132"/>
      <c r="CB494" s="132"/>
      <c r="CC494" s="132"/>
      <c r="CD494" s="132"/>
      <c r="CE494" s="132"/>
      <c r="CF494" s="132"/>
      <c r="CG494" s="133"/>
      <c r="CH494" s="132"/>
      <c r="CI494" s="132"/>
      <c r="CJ494" s="132"/>
      <c r="CK494" s="132"/>
      <c r="CL494" s="131"/>
    </row>
    <row r="495" spans="1:96" ht="14.1" customHeight="1" x14ac:dyDescent="0.25">
      <c r="A495" s="134">
        <f t="shared" si="340"/>
        <v>495</v>
      </c>
      <c r="B495" s="135"/>
      <c r="C495" s="135"/>
      <c r="D495" s="135"/>
      <c r="E495" s="136"/>
      <c r="F495" s="137"/>
      <c r="G495" s="135"/>
      <c r="H495" s="135"/>
      <c r="I495" s="138"/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F495" s="140"/>
      <c r="BG495" s="140"/>
      <c r="BH495" s="140"/>
      <c r="BI495" s="140"/>
      <c r="BJ495" s="140"/>
      <c r="BK495" s="140"/>
      <c r="BL495" s="140"/>
      <c r="BM495" s="140"/>
      <c r="BN495" s="140"/>
      <c r="BO495" s="140"/>
      <c r="BP495" s="140"/>
      <c r="BQ495" s="140"/>
      <c r="BR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1"/>
      <c r="CH495" s="80"/>
      <c r="CI495" s="80"/>
      <c r="CJ495" s="80"/>
      <c r="CK495" s="80"/>
      <c r="CL495" s="131"/>
    </row>
    <row r="496" spans="1:96" ht="14.1" customHeight="1" x14ac:dyDescent="0.25">
      <c r="A496" s="142"/>
      <c r="B496" s="143"/>
      <c r="C496" s="143"/>
      <c r="D496" s="143"/>
      <c r="E496" s="143"/>
      <c r="F496" s="143"/>
      <c r="G496" s="143"/>
      <c r="H496" s="143"/>
      <c r="I496" s="143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  <c r="AQ496" s="144"/>
      <c r="AR496" s="144"/>
      <c r="AS496" s="144"/>
      <c r="AT496" s="144"/>
      <c r="AU496" s="144"/>
      <c r="AV496" s="144"/>
      <c r="AW496" s="144"/>
      <c r="AX496" s="144"/>
      <c r="AY496" s="144"/>
      <c r="AZ496" s="144"/>
      <c r="BA496" s="144"/>
      <c r="BB496" s="144"/>
      <c r="BC496" s="144"/>
      <c r="BD496" s="144"/>
      <c r="BE496" s="144"/>
      <c r="BF496" s="144"/>
      <c r="BG496" s="144"/>
      <c r="BH496" s="144"/>
      <c r="BI496" s="144"/>
      <c r="BJ496" s="144"/>
      <c r="BK496" s="144"/>
      <c r="BL496" s="144"/>
      <c r="BM496" s="144"/>
      <c r="BN496" s="144"/>
      <c r="BO496" s="144"/>
      <c r="BP496" s="144"/>
      <c r="BQ496" s="144"/>
      <c r="BR496" s="144"/>
      <c r="BS496" s="144"/>
      <c r="BT496" s="144"/>
      <c r="BU496" s="144"/>
      <c r="BV496" s="144"/>
      <c r="BW496" s="144"/>
      <c r="BX496" s="144"/>
      <c r="BY496" s="144"/>
      <c r="BZ496" s="144"/>
      <c r="CA496" s="144"/>
      <c r="CB496" s="144"/>
      <c r="CC496" s="144"/>
      <c r="CD496" s="144"/>
      <c r="CE496" s="144"/>
      <c r="CF496" s="144"/>
      <c r="CG496" s="145"/>
      <c r="CH496" s="144"/>
      <c r="CI496" s="144"/>
      <c r="CJ496" s="144"/>
      <c r="CK496" s="144"/>
      <c r="CL496" s="131"/>
    </row>
    <row r="497" spans="1:96" ht="14.1" customHeight="1" x14ac:dyDescent="0.25">
      <c r="A497" s="142"/>
      <c r="B497" s="143"/>
      <c r="C497" s="143"/>
      <c r="D497" s="143"/>
      <c r="E497" s="143"/>
      <c r="F497" s="143"/>
      <c r="G497" s="143"/>
      <c r="H497" s="143"/>
      <c r="I497" s="143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  <c r="AQ497" s="144"/>
      <c r="AR497" s="144"/>
      <c r="AS497" s="144"/>
      <c r="AT497" s="144"/>
      <c r="AU497" s="144"/>
      <c r="AV497" s="144"/>
      <c r="AW497" s="144"/>
      <c r="AX497" s="144"/>
      <c r="AY497" s="144"/>
      <c r="AZ497" s="144"/>
      <c r="BA497" s="144"/>
      <c r="BB497" s="144"/>
      <c r="BC497" s="144"/>
      <c r="BD497" s="144"/>
      <c r="BE497" s="144"/>
      <c r="BF497" s="144"/>
      <c r="BG497" s="144"/>
      <c r="BH497" s="144"/>
      <c r="BI497" s="144"/>
      <c r="BJ497" s="144"/>
      <c r="BK497" s="144"/>
      <c r="BL497" s="144"/>
      <c r="BM497" s="144"/>
      <c r="BN497" s="144"/>
      <c r="BO497" s="144"/>
      <c r="BP497" s="144"/>
      <c r="BQ497" s="144"/>
      <c r="BR497" s="144"/>
      <c r="BS497" s="144"/>
      <c r="BT497" s="144"/>
      <c r="BU497" s="144"/>
      <c r="BV497" s="144"/>
      <c r="BW497" s="144"/>
      <c r="BX497" s="144"/>
      <c r="BY497" s="144"/>
      <c r="BZ497" s="144"/>
      <c r="CA497" s="144"/>
      <c r="CB497" s="144"/>
      <c r="CC497" s="144"/>
      <c r="CD497" s="144"/>
      <c r="CE497" s="144"/>
      <c r="CF497" s="144"/>
      <c r="CG497" s="145"/>
      <c r="CH497" s="144"/>
      <c r="CI497" s="144"/>
      <c r="CJ497" s="144"/>
      <c r="CK497" s="144"/>
      <c r="CL497" s="131"/>
    </row>
    <row r="498" spans="1:96" ht="14.1" customHeight="1" x14ac:dyDescent="0.25">
      <c r="A498" s="142"/>
      <c r="B498" s="143"/>
      <c r="C498" s="143"/>
      <c r="D498" s="143"/>
      <c r="E498" s="143"/>
      <c r="F498" s="143"/>
      <c r="G498" s="143"/>
      <c r="H498" s="143"/>
      <c r="I498" s="143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  <c r="AA498" s="144"/>
      <c r="AB498" s="144"/>
      <c r="AC498" s="144"/>
      <c r="AD498" s="144"/>
      <c r="AE498" s="144"/>
      <c r="AF498" s="144"/>
      <c r="AG498" s="144"/>
      <c r="AH498" s="144"/>
      <c r="AI498" s="144"/>
      <c r="AJ498" s="144"/>
      <c r="AK498" s="144"/>
      <c r="AL498" s="144"/>
      <c r="AM498" s="144"/>
      <c r="AN498" s="144"/>
      <c r="AO498" s="144"/>
      <c r="AP498" s="144"/>
      <c r="AQ498" s="144"/>
      <c r="AR498" s="144"/>
      <c r="AS498" s="144"/>
      <c r="AT498" s="144"/>
      <c r="AU498" s="144"/>
      <c r="AV498" s="144"/>
      <c r="AW498" s="144"/>
      <c r="AX498" s="144"/>
      <c r="AY498" s="144"/>
      <c r="AZ498" s="144"/>
      <c r="BA498" s="144"/>
      <c r="BB498" s="144"/>
      <c r="BC498" s="144"/>
      <c r="BD498" s="144"/>
      <c r="BE498" s="144"/>
      <c r="BF498" s="144"/>
      <c r="BG498" s="144"/>
      <c r="BH498" s="144"/>
      <c r="BI498" s="144"/>
      <c r="BJ498" s="144"/>
      <c r="BK498" s="144"/>
      <c r="BL498" s="144"/>
      <c r="BM498" s="144"/>
      <c r="BN498" s="144"/>
      <c r="BO498" s="144"/>
      <c r="BP498" s="144"/>
      <c r="BQ498" s="144"/>
      <c r="BR498" s="144"/>
      <c r="BS498" s="144"/>
      <c r="BT498" s="144"/>
      <c r="BU498" s="144"/>
      <c r="BV498" s="144"/>
      <c r="BW498" s="144"/>
      <c r="BX498" s="144"/>
      <c r="BY498" s="144"/>
      <c r="BZ498" s="144"/>
      <c r="CA498" s="144"/>
      <c r="CB498" s="144"/>
      <c r="CC498" s="144"/>
      <c r="CD498" s="144"/>
      <c r="CE498" s="144"/>
      <c r="CF498" s="144"/>
      <c r="CG498" s="145"/>
      <c r="CH498" s="144"/>
      <c r="CI498" s="144"/>
      <c r="CJ498" s="144"/>
      <c r="CK498" s="144"/>
      <c r="CL498" s="131"/>
    </row>
    <row r="499" spans="1:96" ht="15" x14ac:dyDescent="0.25">
      <c r="A499" s="146"/>
      <c r="B499" s="3"/>
      <c r="C499" s="3"/>
      <c r="D499" s="3"/>
      <c r="E499" s="3"/>
      <c r="F499" s="3"/>
      <c r="G499" s="3"/>
      <c r="H499" s="3"/>
      <c r="I499" s="3"/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  <c r="BU499" s="145"/>
      <c r="BV499" s="145"/>
      <c r="BW499" s="145"/>
      <c r="BX499" s="145"/>
      <c r="BY499" s="145"/>
      <c r="BZ499" s="145"/>
      <c r="CA499" s="145"/>
      <c r="CB499" s="145"/>
      <c r="CC499" s="145"/>
      <c r="CD499" s="145"/>
      <c r="CE499" s="145"/>
      <c r="CF499" s="145"/>
      <c r="CG499" s="145"/>
      <c r="CH499" s="145"/>
      <c r="CI499" s="145"/>
      <c r="CJ499" s="145"/>
      <c r="CK499" s="145"/>
      <c r="CL499" s="131"/>
    </row>
    <row r="500" spans="1:96" ht="15" hidden="1" x14ac:dyDescent="0.25">
      <c r="A500" s="142"/>
      <c r="B500" s="147">
        <v>2</v>
      </c>
      <c r="C500" s="147">
        <f>B500+1</f>
        <v>3</v>
      </c>
      <c r="D500" s="147">
        <f t="shared" ref="D500:BO500" si="383">C500+1</f>
        <v>4</v>
      </c>
      <c r="E500" s="147">
        <f t="shared" si="383"/>
        <v>5</v>
      </c>
      <c r="F500" s="147">
        <f t="shared" si="383"/>
        <v>6</v>
      </c>
      <c r="G500" s="147">
        <f t="shared" si="383"/>
        <v>7</v>
      </c>
      <c r="H500" s="147">
        <f t="shared" si="383"/>
        <v>8</v>
      </c>
      <c r="I500" s="147">
        <f t="shared" si="383"/>
        <v>9</v>
      </c>
      <c r="J500" s="147">
        <f t="shared" si="383"/>
        <v>10</v>
      </c>
      <c r="K500" s="147">
        <f t="shared" si="383"/>
        <v>11</v>
      </c>
      <c r="L500" s="147">
        <f t="shared" si="383"/>
        <v>12</v>
      </c>
      <c r="M500" s="147">
        <f t="shared" si="383"/>
        <v>13</v>
      </c>
      <c r="N500" s="147">
        <f t="shared" si="383"/>
        <v>14</v>
      </c>
      <c r="O500" s="147">
        <f t="shared" si="383"/>
        <v>15</v>
      </c>
      <c r="P500" s="147">
        <f t="shared" si="383"/>
        <v>16</v>
      </c>
      <c r="Q500" s="147">
        <f t="shared" si="383"/>
        <v>17</v>
      </c>
      <c r="R500" s="147">
        <f t="shared" si="383"/>
        <v>18</v>
      </c>
      <c r="S500" s="147">
        <f t="shared" si="383"/>
        <v>19</v>
      </c>
      <c r="T500" s="147">
        <f t="shared" si="383"/>
        <v>20</v>
      </c>
      <c r="U500" s="147">
        <f t="shared" si="383"/>
        <v>21</v>
      </c>
      <c r="V500" s="147">
        <f t="shared" si="383"/>
        <v>22</v>
      </c>
      <c r="W500" s="147">
        <f t="shared" si="383"/>
        <v>23</v>
      </c>
      <c r="X500" s="147">
        <f t="shared" si="383"/>
        <v>24</v>
      </c>
      <c r="Y500" s="147">
        <f t="shared" si="383"/>
        <v>25</v>
      </c>
      <c r="Z500" s="147">
        <f t="shared" si="383"/>
        <v>26</v>
      </c>
      <c r="AA500" s="147">
        <f t="shared" si="383"/>
        <v>27</v>
      </c>
      <c r="AB500" s="147">
        <f t="shared" si="383"/>
        <v>28</v>
      </c>
      <c r="AC500" s="147">
        <f t="shared" si="383"/>
        <v>29</v>
      </c>
      <c r="AD500" s="147">
        <f t="shared" si="383"/>
        <v>30</v>
      </c>
      <c r="AE500" s="147">
        <f t="shared" si="383"/>
        <v>31</v>
      </c>
      <c r="AF500" s="147">
        <f t="shared" si="383"/>
        <v>32</v>
      </c>
      <c r="AG500" s="147">
        <f t="shared" si="383"/>
        <v>33</v>
      </c>
      <c r="AH500" s="147">
        <f t="shared" si="383"/>
        <v>34</v>
      </c>
      <c r="AI500" s="147">
        <f t="shared" si="383"/>
        <v>35</v>
      </c>
      <c r="AJ500" s="147">
        <f t="shared" si="383"/>
        <v>36</v>
      </c>
      <c r="AK500" s="147">
        <f t="shared" si="383"/>
        <v>37</v>
      </c>
      <c r="AL500" s="147">
        <f t="shared" si="383"/>
        <v>38</v>
      </c>
      <c r="AM500" s="147">
        <f t="shared" si="383"/>
        <v>39</v>
      </c>
      <c r="AN500" s="147">
        <f t="shared" si="383"/>
        <v>40</v>
      </c>
      <c r="AO500" s="147">
        <f t="shared" si="383"/>
        <v>41</v>
      </c>
      <c r="AP500" s="147">
        <f t="shared" si="383"/>
        <v>42</v>
      </c>
      <c r="AQ500" s="147">
        <f t="shared" si="383"/>
        <v>43</v>
      </c>
      <c r="AR500" s="147">
        <f t="shared" si="383"/>
        <v>44</v>
      </c>
      <c r="AS500" s="147">
        <f t="shared" si="383"/>
        <v>45</v>
      </c>
      <c r="AT500" s="147">
        <f t="shared" si="383"/>
        <v>46</v>
      </c>
      <c r="AU500" s="147">
        <f t="shared" si="383"/>
        <v>47</v>
      </c>
      <c r="AV500" s="147">
        <f t="shared" si="383"/>
        <v>48</v>
      </c>
      <c r="AW500" s="147">
        <f t="shared" si="383"/>
        <v>49</v>
      </c>
      <c r="AX500" s="147">
        <f t="shared" si="383"/>
        <v>50</v>
      </c>
      <c r="AY500" s="147">
        <f t="shared" si="383"/>
        <v>51</v>
      </c>
      <c r="AZ500" s="147">
        <f t="shared" si="383"/>
        <v>52</v>
      </c>
      <c r="BA500" s="147">
        <f t="shared" si="383"/>
        <v>53</v>
      </c>
      <c r="BB500" s="147">
        <f t="shared" si="383"/>
        <v>54</v>
      </c>
      <c r="BC500" s="147">
        <f t="shared" si="383"/>
        <v>55</v>
      </c>
      <c r="BD500" s="147">
        <f t="shared" si="383"/>
        <v>56</v>
      </c>
      <c r="BE500" s="147">
        <f t="shared" si="383"/>
        <v>57</v>
      </c>
      <c r="BF500" s="147">
        <f t="shared" si="383"/>
        <v>58</v>
      </c>
      <c r="BG500" s="147">
        <f t="shared" si="383"/>
        <v>59</v>
      </c>
      <c r="BH500" s="147">
        <f t="shared" si="383"/>
        <v>60</v>
      </c>
      <c r="BI500" s="147">
        <f t="shared" si="383"/>
        <v>61</v>
      </c>
      <c r="BJ500" s="147">
        <f t="shared" si="383"/>
        <v>62</v>
      </c>
      <c r="BK500" s="147">
        <f t="shared" si="383"/>
        <v>63</v>
      </c>
      <c r="BL500" s="147">
        <f t="shared" si="383"/>
        <v>64</v>
      </c>
      <c r="BM500" s="147">
        <f t="shared" si="383"/>
        <v>65</v>
      </c>
      <c r="BN500" s="147">
        <f t="shared" si="383"/>
        <v>66</v>
      </c>
      <c r="BO500" s="147">
        <f t="shared" si="383"/>
        <v>67</v>
      </c>
      <c r="BP500" s="147">
        <f t="shared" ref="BP500:CF500" si="384">BO500+1</f>
        <v>68</v>
      </c>
      <c r="BQ500" s="147">
        <f t="shared" si="384"/>
        <v>69</v>
      </c>
      <c r="BR500" s="147">
        <f t="shared" si="384"/>
        <v>70</v>
      </c>
      <c r="BS500" s="147">
        <f t="shared" si="384"/>
        <v>71</v>
      </c>
      <c r="BT500" s="147">
        <f t="shared" si="384"/>
        <v>72</v>
      </c>
      <c r="BU500" s="147">
        <f t="shared" si="384"/>
        <v>73</v>
      </c>
      <c r="BV500" s="147">
        <f t="shared" si="384"/>
        <v>74</v>
      </c>
      <c r="BW500" s="147">
        <f t="shared" si="384"/>
        <v>75</v>
      </c>
      <c r="BX500" s="147">
        <f t="shared" si="384"/>
        <v>76</v>
      </c>
      <c r="BY500" s="147">
        <f t="shared" si="384"/>
        <v>77</v>
      </c>
      <c r="BZ500" s="147">
        <f t="shared" si="384"/>
        <v>78</v>
      </c>
      <c r="CA500" s="147">
        <f t="shared" si="384"/>
        <v>79</v>
      </c>
      <c r="CB500" s="147">
        <f t="shared" si="384"/>
        <v>80</v>
      </c>
      <c r="CC500" s="147">
        <f t="shared" si="384"/>
        <v>81</v>
      </c>
      <c r="CD500" s="147">
        <f t="shared" si="384"/>
        <v>82</v>
      </c>
      <c r="CE500" s="147">
        <f t="shared" si="384"/>
        <v>83</v>
      </c>
      <c r="CF500" s="147">
        <f t="shared" si="384"/>
        <v>84</v>
      </c>
      <c r="CG500" s="147">
        <f>BB500+1</f>
        <v>55</v>
      </c>
      <c r="CH500" s="147"/>
      <c r="CI500" s="147"/>
      <c r="CJ500" s="147"/>
      <c r="CK500" s="147"/>
      <c r="CL500" s="131"/>
    </row>
    <row r="501" spans="1:96" s="155" customFormat="1" ht="157.5" hidden="1" x14ac:dyDescent="0.3">
      <c r="A501" s="148"/>
      <c r="B501" s="149"/>
      <c r="C501" s="150" t="str">
        <f>CONCATENATE($B$1," לתקופה :",[1]הערות!$C$3,"    סכומים")</f>
        <v>הכשרה  חב' לבטוח בע"מ לתקופה :אוגוסט-2025    סכומים</v>
      </c>
      <c r="D501" s="151"/>
      <c r="E501" s="151"/>
      <c r="F501" s="151"/>
      <c r="G501" s="151"/>
      <c r="H501" s="151"/>
      <c r="I501" s="152"/>
      <c r="J501" s="153" t="s">
        <v>226</v>
      </c>
      <c r="K501" s="153" t="str">
        <f>K8</f>
        <v>קרן ח'</v>
      </c>
      <c r="L501" s="153" t="str">
        <f t="shared" ref="L501:CH501" si="385">L8</f>
        <v>קרן ט'</v>
      </c>
      <c r="M501" s="153" t="str">
        <f t="shared" si="385"/>
        <v>קרן י'</v>
      </c>
      <c r="N501" s="153" t="str">
        <f t="shared" si="385"/>
        <v>קרן י' פוליסות שהונפקו לאחר 1.1.04</v>
      </c>
      <c r="O501" s="153" t="str">
        <f t="shared" si="385"/>
        <v>הכשרה חברה לביטוח בע"מ - אג"ח ממשלות</v>
      </c>
      <c r="P501" s="153" t="str">
        <f t="shared" si="385"/>
        <v>הכשרה חברה לביטוח בע"מ - מניות</v>
      </c>
      <c r="Q501" s="153" t="str">
        <f t="shared" si="385"/>
        <v>הכשרה חברה לביטוח בע"מ- כללי</v>
      </c>
      <c r="R501" s="153" t="str">
        <f t="shared" si="385"/>
        <v>הכשרה חברה לביטוח בע"מ - כספי (שקלי)</v>
      </c>
      <c r="S501" s="153" t="str">
        <f t="shared" si="385"/>
        <v>הכשרה חברה לביטוח בע"מ - מנוהל באמצעות אלטשולר שחם בע"מ - אג"ח ממשלות</v>
      </c>
      <c r="T501" s="153" t="str">
        <f t="shared" si="385"/>
        <v>הכשרה - מנוהל באמצעות אלטשולר שחם בע"מ - מניות</v>
      </c>
      <c r="U501" s="153" t="str">
        <f t="shared" si="385"/>
        <v>הכשרה-בסט אינווסט-אלטשולר שחם-כללי</v>
      </c>
      <c r="V501" s="153" t="str">
        <f t="shared" si="385"/>
        <v>הכשרה חברה לביטוח בע"מ - עוקב מדדים גמיש</v>
      </c>
      <c r="W501" s="153" t="str">
        <f t="shared" si="385"/>
        <v>הכשרה חברה לביטוח בע"מ - משולב סחיר</v>
      </c>
      <c r="X501" s="153" t="str">
        <f t="shared" si="385"/>
        <v>הכשרה חברה לביטוח בע"מ - אשראי ואג"ח</v>
      </c>
      <c r="Y501" s="153" t="str">
        <f t="shared" si="385"/>
        <v>הכשרה - מנוהל באמצעות מיטב ניהול תיקים בע"מ - אג"ח ממשלות</v>
      </c>
      <c r="Z501" s="153" t="str">
        <f t="shared" si="385"/>
        <v>הכשרה מנוהל באמצעות מיטב ניהול תיקים בע"מ - מניות</v>
      </c>
      <c r="AA501" s="153" t="str">
        <f t="shared" si="385"/>
        <v>הכשרה חברה לביטוח בע"מ - מנוהל באמצעות מיטב ניהול תיקים בע"מ - כללי</v>
      </c>
      <c r="AB501" s="153" t="str">
        <f t="shared" si="385"/>
        <v>הכשרה - מנוהל באמצעות ילין לפידות ניהול תיקי השקעות בע"מ - אג"ח ממשלות</v>
      </c>
      <c r="AC501" s="153" t="str">
        <f t="shared" si="385"/>
        <v>הכשרה - מנוהל באמצעות ילין לפידות ניהול תיקי השקעות בע"מ - מניות</v>
      </c>
      <c r="AD501" s="153" t="str">
        <f t="shared" si="385"/>
        <v>הכשרה חברה לביטוח בע"מ - ילין לפידות ניהול תיקי השקעות בע"מ - כללי</v>
      </c>
      <c r="AE501" s="153" t="str">
        <f t="shared" si="385"/>
        <v>הכשרה חברה לביטוח בע"מ מסלול לבני  50 ומטה</v>
      </c>
      <c r="AF501" s="153" t="str">
        <f t="shared" si="385"/>
        <v>הכשרה חברה לביטוח בע"מ מסלול לבני 50-60</v>
      </c>
      <c r="AG501" s="153" t="str">
        <f t="shared" si="385"/>
        <v>הכשרה חברה לביטוח בע"מ לבני  60 ומעלה</v>
      </c>
      <c r="AH501" s="153" t="str">
        <f t="shared" si="385"/>
        <v>הכשרה חברה לביטוח בע"מ מסלול בסיסי למקבלי קצבה</v>
      </c>
      <c r="AI501" s="153" t="e">
        <f t="shared" ca="1" si="385"/>
        <v>#REF!</v>
      </c>
      <c r="AJ501" s="153" t="e">
        <f t="shared" ca="1" si="385"/>
        <v>#REF!</v>
      </c>
      <c r="AK501" s="153" t="e">
        <f t="shared" ca="1" si="385"/>
        <v>#REF!</v>
      </c>
      <c r="AL501" s="153" t="e">
        <f t="shared" ca="1" si="385"/>
        <v>#REF!</v>
      </c>
      <c r="AM501" s="153" t="e">
        <f t="shared" ca="1" si="385"/>
        <v>#REF!</v>
      </c>
      <c r="AN501" s="153" t="e">
        <f t="shared" ca="1" si="385"/>
        <v>#REF!</v>
      </c>
      <c r="AO501" s="153" t="e">
        <f t="shared" ca="1" si="385"/>
        <v>#REF!</v>
      </c>
      <c r="AP501" s="153" t="e">
        <f t="shared" ca="1" si="385"/>
        <v>#REF!</v>
      </c>
      <c r="AQ501" s="153" t="e">
        <f t="shared" ca="1" si="385"/>
        <v>#REF!</v>
      </c>
      <c r="AR501" s="153" t="e">
        <f t="shared" ca="1" si="385"/>
        <v>#REF!</v>
      </c>
      <c r="AS501" s="153" t="e">
        <f t="shared" ca="1" si="385"/>
        <v>#REF!</v>
      </c>
      <c r="AT501" s="153" t="e">
        <f t="shared" ca="1" si="385"/>
        <v>#REF!</v>
      </c>
      <c r="AU501" s="153" t="e">
        <f t="shared" ca="1" si="385"/>
        <v>#REF!</v>
      </c>
      <c r="AV501" s="153" t="e">
        <f t="shared" ca="1" si="385"/>
        <v>#REF!</v>
      </c>
      <c r="AW501" s="153" t="e">
        <f t="shared" ca="1" si="385"/>
        <v>#REF!</v>
      </c>
      <c r="AX501" s="153" t="e">
        <f t="shared" ca="1" si="385"/>
        <v>#REF!</v>
      </c>
      <c r="AY501" s="153" t="e">
        <f t="shared" ca="1" si="385"/>
        <v>#REF!</v>
      </c>
      <c r="AZ501" s="153" t="e">
        <f t="shared" ca="1" si="385"/>
        <v>#REF!</v>
      </c>
      <c r="BA501" s="153" t="e">
        <f t="shared" ca="1" si="385"/>
        <v>#REF!</v>
      </c>
      <c r="BB501" s="153" t="e">
        <f t="shared" ca="1" si="385"/>
        <v>#REF!</v>
      </c>
      <c r="BC501" s="153" t="e">
        <f t="shared" ca="1" si="385"/>
        <v>#REF!</v>
      </c>
      <c r="BD501" s="153" t="e">
        <f t="shared" ca="1" si="385"/>
        <v>#REF!</v>
      </c>
      <c r="BE501" s="153" t="e">
        <f t="shared" ca="1" si="385"/>
        <v>#REF!</v>
      </c>
      <c r="BF501" s="153" t="e">
        <f t="shared" ca="1" si="385"/>
        <v>#REF!</v>
      </c>
      <c r="BG501" s="153" t="e">
        <f t="shared" ca="1" si="385"/>
        <v>#REF!</v>
      </c>
      <c r="BH501" s="153" t="e">
        <f t="shared" ca="1" si="385"/>
        <v>#REF!</v>
      </c>
      <c r="BI501" s="153" t="e">
        <f t="shared" ca="1" si="385"/>
        <v>#REF!</v>
      </c>
      <c r="BJ501" s="153" t="e">
        <f t="shared" ca="1" si="385"/>
        <v>#REF!</v>
      </c>
      <c r="BK501" s="153" t="e">
        <f t="shared" ca="1" si="385"/>
        <v>#REF!</v>
      </c>
      <c r="BL501" s="153" t="e">
        <f t="shared" ca="1" si="385"/>
        <v>#REF!</v>
      </c>
      <c r="BM501" s="153" t="e">
        <f t="shared" ca="1" si="385"/>
        <v>#REF!</v>
      </c>
      <c r="BN501" s="153" t="e">
        <f t="shared" ca="1" si="385"/>
        <v>#REF!</v>
      </c>
      <c r="BO501" s="153" t="e">
        <f t="shared" ca="1" si="385"/>
        <v>#REF!</v>
      </c>
      <c r="BP501" s="153" t="e">
        <f t="shared" ca="1" si="385"/>
        <v>#REF!</v>
      </c>
      <c r="BQ501" s="153" t="e">
        <f t="shared" ca="1" si="385"/>
        <v>#REF!</v>
      </c>
      <c r="BR501" s="153" t="e">
        <f t="shared" ca="1" si="385"/>
        <v>#REF!</v>
      </c>
      <c r="BS501" s="153" t="e">
        <f t="shared" ca="1" si="385"/>
        <v>#REF!</v>
      </c>
      <c r="BT501" s="153" t="e">
        <f t="shared" ca="1" si="385"/>
        <v>#REF!</v>
      </c>
      <c r="BU501" s="153" t="e">
        <f t="shared" ca="1" si="385"/>
        <v>#REF!</v>
      </c>
      <c r="BV501" s="153" t="e">
        <f t="shared" ca="1" si="385"/>
        <v>#REF!</v>
      </c>
      <c r="BW501" s="153" t="e">
        <f t="shared" ca="1" si="385"/>
        <v>#REF!</v>
      </c>
      <c r="BX501" s="153" t="e">
        <f t="shared" ca="1" si="385"/>
        <v>#REF!</v>
      </c>
      <c r="BY501" s="153" t="e">
        <f t="shared" ca="1" si="385"/>
        <v>#REF!</v>
      </c>
      <c r="BZ501" s="153" t="e">
        <f t="shared" ca="1" si="385"/>
        <v>#REF!</v>
      </c>
      <c r="CA501" s="153" t="e">
        <f t="shared" ca="1" si="385"/>
        <v>#REF!</v>
      </c>
      <c r="CB501" s="153" t="e">
        <f t="shared" ca="1" si="385"/>
        <v>#REF!</v>
      </c>
      <c r="CC501" s="153" t="e">
        <f t="shared" ca="1" si="385"/>
        <v>#REF!</v>
      </c>
      <c r="CD501" s="153" t="e">
        <f t="shared" ca="1" si="385"/>
        <v>#REF!</v>
      </c>
      <c r="CE501" s="153" t="e">
        <f t="shared" ca="1" si="385"/>
        <v>#REF!</v>
      </c>
      <c r="CF501" s="153" t="e">
        <f t="shared" ca="1" si="385"/>
        <v>#REF!</v>
      </c>
      <c r="CG501" s="153" t="str">
        <f t="shared" si="385"/>
        <v>אחר</v>
      </c>
      <c r="CH501" s="153" t="str">
        <f t="shared" si="385"/>
        <v>כללית</v>
      </c>
      <c r="CI501" s="153" t="str">
        <f t="shared" ref="CI501:CK501" si="386">CI8</f>
        <v>מאוחדת</v>
      </c>
      <c r="CJ501" s="153" t="str">
        <f t="shared" si="386"/>
        <v>מכבי</v>
      </c>
      <c r="CK501" s="153" t="str">
        <f t="shared" si="386"/>
        <v>לאומית</v>
      </c>
      <c r="CL501" s="154"/>
      <c r="CM501" s="9"/>
      <c r="CN501" s="9"/>
      <c r="CO501" s="9"/>
      <c r="CP501"/>
      <c r="CQ501"/>
      <c r="CR501"/>
    </row>
    <row r="502" spans="1:96" ht="15" hidden="1" x14ac:dyDescent="0.25">
      <c r="A502" s="156">
        <f>A10</f>
        <v>10</v>
      </c>
      <c r="B502" s="157" t="str">
        <f>VLOOKUP($A502,$A$10:$M$500,B$500,0)</f>
        <v>1.</v>
      </c>
      <c r="C502" s="158" t="str">
        <f>VLOOKUP($A502,$A$10:$M$500,C$500,0)</f>
        <v>השקעות</v>
      </c>
      <c r="D502" s="159"/>
      <c r="E502" s="159"/>
      <c r="F502" s="159"/>
      <c r="G502" s="159"/>
      <c r="H502" s="159"/>
      <c r="I502" s="160"/>
      <c r="J502" s="161">
        <f t="shared" ref="J502:Y517" si="387">INDEX(J$10:J$495,MATCH($A502,$A$10:$A$495,0))</f>
        <v>29526548.950296074</v>
      </c>
      <c r="K502" s="161">
        <f t="shared" si="387"/>
        <v>0</v>
      </c>
      <c r="L502" s="161">
        <f t="shared" si="387"/>
        <v>73932.479999999996</v>
      </c>
      <c r="M502" s="161">
        <f t="shared" si="387"/>
        <v>1868568.9713199998</v>
      </c>
      <c r="N502" s="161">
        <f t="shared" si="387"/>
        <v>0</v>
      </c>
      <c r="O502" s="161">
        <f t="shared" si="387"/>
        <v>342028.55738000001</v>
      </c>
      <c r="P502" s="161">
        <f t="shared" si="387"/>
        <v>585122.25079999992</v>
      </c>
      <c r="Q502" s="161">
        <f t="shared" si="387"/>
        <v>4691564.04684</v>
      </c>
      <c r="R502" s="161">
        <f t="shared" si="387"/>
        <v>259140.09675</v>
      </c>
      <c r="S502" s="161">
        <f t="shared" si="387"/>
        <v>339367.22612999997</v>
      </c>
      <c r="T502" s="161">
        <f t="shared" si="387"/>
        <v>663487.17805999995</v>
      </c>
      <c r="U502" s="161">
        <f t="shared" si="387"/>
        <v>2852381.1670500003</v>
      </c>
      <c r="V502" s="161">
        <f t="shared" si="387"/>
        <v>39809.623759999995</v>
      </c>
      <c r="W502" s="161">
        <f t="shared" si="387"/>
        <v>57191.000970000001</v>
      </c>
      <c r="X502" s="161">
        <f t="shared" si="387"/>
        <v>497113.34470000002</v>
      </c>
      <c r="Y502" s="161">
        <f t="shared" si="387"/>
        <v>196437.90677999999</v>
      </c>
      <c r="Z502" s="161">
        <f t="shared" ref="Z502:AO517" si="388">INDEX(Z$10:Z$495,MATCH($A502,$A$10:$A$495,0))</f>
        <v>1442455.7790200002</v>
      </c>
      <c r="AA502" s="161">
        <f t="shared" si="388"/>
        <v>4384770.9767100001</v>
      </c>
      <c r="AB502" s="161">
        <f t="shared" si="388"/>
        <v>280735.95639999997</v>
      </c>
      <c r="AC502" s="161">
        <f t="shared" si="388"/>
        <v>984665.73204999999</v>
      </c>
      <c r="AD502" s="161">
        <f t="shared" si="388"/>
        <v>3811526.5435799998</v>
      </c>
      <c r="AE502" s="161">
        <f t="shared" si="388"/>
        <v>268796.42976999999</v>
      </c>
      <c r="AF502" s="161">
        <f t="shared" si="388"/>
        <v>226402.58392999999</v>
      </c>
      <c r="AG502" s="161">
        <f t="shared" si="388"/>
        <v>188701.82370000001</v>
      </c>
      <c r="AH502" s="161">
        <f t="shared" si="388"/>
        <v>332500.86318607151</v>
      </c>
      <c r="AI502" s="161">
        <f t="shared" si="388"/>
        <v>556798.85592</v>
      </c>
      <c r="AJ502" s="161">
        <f t="shared" si="388"/>
        <v>135410.71808000002</v>
      </c>
      <c r="AK502" s="161">
        <f t="shared" si="388"/>
        <v>1779610.6912400001</v>
      </c>
      <c r="AL502" s="161">
        <f t="shared" si="388"/>
        <v>459888.92661000002</v>
      </c>
      <c r="AM502" s="161">
        <f t="shared" si="388"/>
        <v>1396603.8315300001</v>
      </c>
      <c r="AN502" s="161">
        <f t="shared" si="388"/>
        <v>49265.780559999999</v>
      </c>
      <c r="AO502" s="161">
        <f t="shared" si="388"/>
        <v>686660.65154999995</v>
      </c>
      <c r="AP502" s="161">
        <f t="shared" ref="AP502:BE517" si="389">INDEX(AP$10:AP$495,MATCH($A502,$A$10:$A$495,0))</f>
        <v>75608.955920000008</v>
      </c>
      <c r="AQ502" s="161">
        <f t="shared" si="389"/>
        <v>0</v>
      </c>
      <c r="AR502" s="161">
        <f t="shared" si="389"/>
        <v>0</v>
      </c>
      <c r="AS502" s="161">
        <f t="shared" si="389"/>
        <v>0</v>
      </c>
      <c r="AT502" s="161">
        <f t="shared" si="389"/>
        <v>0</v>
      </c>
      <c r="AU502" s="161">
        <f t="shared" si="389"/>
        <v>0</v>
      </c>
      <c r="AV502" s="161">
        <f t="shared" si="389"/>
        <v>0</v>
      </c>
      <c r="AW502" s="161">
        <f t="shared" si="389"/>
        <v>0</v>
      </c>
      <c r="AX502" s="161">
        <f t="shared" si="389"/>
        <v>0</v>
      </c>
      <c r="AY502" s="161">
        <f t="shared" si="389"/>
        <v>0</v>
      </c>
      <c r="AZ502" s="161">
        <f t="shared" si="389"/>
        <v>0</v>
      </c>
      <c r="BA502" s="161">
        <f t="shared" si="389"/>
        <v>0</v>
      </c>
      <c r="BB502" s="161">
        <f t="shared" si="389"/>
        <v>0</v>
      </c>
      <c r="BC502" s="161">
        <f t="shared" si="389"/>
        <v>0</v>
      </c>
      <c r="BD502" s="161">
        <f t="shared" si="389"/>
        <v>0</v>
      </c>
      <c r="BE502" s="161">
        <f t="shared" si="389"/>
        <v>0</v>
      </c>
      <c r="BF502" s="161">
        <f t="shared" ref="BF502:BU517" si="390">INDEX(BF$10:BF$495,MATCH($A502,$A$10:$A$495,0))</f>
        <v>0</v>
      </c>
      <c r="BG502" s="161">
        <f t="shared" si="390"/>
        <v>0</v>
      </c>
      <c r="BH502" s="161">
        <f t="shared" si="390"/>
        <v>0</v>
      </c>
      <c r="BI502" s="161">
        <f t="shared" si="390"/>
        <v>0</v>
      </c>
      <c r="BJ502" s="161">
        <f t="shared" si="390"/>
        <v>0</v>
      </c>
      <c r="BK502" s="161">
        <f t="shared" si="390"/>
        <v>0</v>
      </c>
      <c r="BL502" s="161">
        <f t="shared" si="390"/>
        <v>0</v>
      </c>
      <c r="BM502" s="161">
        <f t="shared" si="390"/>
        <v>0</v>
      </c>
      <c r="BN502" s="161">
        <f t="shared" si="390"/>
        <v>0</v>
      </c>
      <c r="BO502" s="161">
        <f t="shared" si="390"/>
        <v>0</v>
      </c>
      <c r="BP502" s="161">
        <f t="shared" si="390"/>
        <v>0</v>
      </c>
      <c r="BQ502" s="161">
        <f t="shared" si="390"/>
        <v>0</v>
      </c>
      <c r="BR502" s="161">
        <f t="shared" si="390"/>
        <v>0</v>
      </c>
      <c r="BS502" s="161">
        <f t="shared" si="390"/>
        <v>0</v>
      </c>
      <c r="BT502" s="161">
        <f t="shared" si="390"/>
        <v>0</v>
      </c>
      <c r="BU502" s="161">
        <f t="shared" si="390"/>
        <v>0</v>
      </c>
      <c r="BV502" s="161">
        <f t="shared" ref="BV502:CK517" si="391">INDEX(BV$10:BV$495,MATCH($A502,$A$10:$A$495,0))</f>
        <v>0</v>
      </c>
      <c r="BW502" s="161">
        <f t="shared" si="391"/>
        <v>0</v>
      </c>
      <c r="BX502" s="161">
        <f t="shared" si="391"/>
        <v>0</v>
      </c>
      <c r="BY502" s="161">
        <f t="shared" si="391"/>
        <v>0</v>
      </c>
      <c r="BZ502" s="161">
        <f t="shared" si="391"/>
        <v>0</v>
      </c>
      <c r="CA502" s="161">
        <f t="shared" si="391"/>
        <v>0</v>
      </c>
      <c r="CB502" s="161">
        <f t="shared" si="391"/>
        <v>0</v>
      </c>
      <c r="CC502" s="161">
        <f t="shared" si="391"/>
        <v>0</v>
      </c>
      <c r="CD502" s="161">
        <f t="shared" si="391"/>
        <v>0</v>
      </c>
      <c r="CE502" s="161">
        <f t="shared" si="391"/>
        <v>0</v>
      </c>
      <c r="CF502" s="161">
        <f t="shared" si="391"/>
        <v>0</v>
      </c>
      <c r="CG502" s="161">
        <f t="shared" si="391"/>
        <v>0</v>
      </c>
      <c r="CH502" s="161">
        <f t="shared" si="391"/>
        <v>0</v>
      </c>
      <c r="CI502" s="161">
        <f t="shared" si="391"/>
        <v>0</v>
      </c>
      <c r="CJ502" s="161">
        <f t="shared" si="391"/>
        <v>0</v>
      </c>
      <c r="CK502" s="161">
        <f t="shared" si="391"/>
        <v>0</v>
      </c>
      <c r="CL502" s="131"/>
    </row>
    <row r="503" spans="1:96" ht="15" hidden="1" x14ac:dyDescent="0.25">
      <c r="A503" s="156">
        <f>A11</f>
        <v>11</v>
      </c>
      <c r="B503" s="157"/>
      <c r="C503" s="158" t="str">
        <f>VLOOKUP($A503,$A$10:$M$500,C$500,0)</f>
        <v>א.</v>
      </c>
      <c r="D503" s="159" t="str">
        <f>VLOOKUP($A503,$A$10:$M$500,D$500,0)</f>
        <v>מזומנים ושווי מזומנים</v>
      </c>
      <c r="E503" s="159"/>
      <c r="F503" s="159"/>
      <c r="G503" s="159"/>
      <c r="H503" s="159"/>
      <c r="I503" s="160"/>
      <c r="J503" s="161">
        <f t="shared" si="387"/>
        <v>1801150.7602960707</v>
      </c>
      <c r="K503" s="161">
        <f t="shared" si="387"/>
        <v>0</v>
      </c>
      <c r="L503" s="161">
        <f t="shared" si="387"/>
        <v>2435.25</v>
      </c>
      <c r="M503" s="161">
        <f t="shared" si="387"/>
        <v>110302.10132</v>
      </c>
      <c r="N503" s="161">
        <f t="shared" si="387"/>
        <v>0</v>
      </c>
      <c r="O503" s="161">
        <f t="shared" si="387"/>
        <v>3802.81738000002</v>
      </c>
      <c r="P503" s="161">
        <f t="shared" si="387"/>
        <v>54000.370799999917</v>
      </c>
      <c r="Q503" s="161">
        <f t="shared" si="387"/>
        <v>227881.19683999926</v>
      </c>
      <c r="R503" s="161">
        <f t="shared" si="387"/>
        <v>13639.146749999991</v>
      </c>
      <c r="S503" s="161">
        <f t="shared" si="387"/>
        <v>17320.546129999973</v>
      </c>
      <c r="T503" s="161">
        <f t="shared" si="387"/>
        <v>55599.758060000036</v>
      </c>
      <c r="U503" s="161">
        <f t="shared" si="387"/>
        <v>143178.33705000038</v>
      </c>
      <c r="V503" s="161">
        <f t="shared" si="387"/>
        <v>2525.4237599999992</v>
      </c>
      <c r="W503" s="161">
        <f t="shared" si="387"/>
        <v>3268.1709700000006</v>
      </c>
      <c r="X503" s="161">
        <f t="shared" si="387"/>
        <v>13682.454699999977</v>
      </c>
      <c r="Y503" s="161">
        <f t="shared" si="387"/>
        <v>2985.1567800000275</v>
      </c>
      <c r="Z503" s="161">
        <f t="shared" si="388"/>
        <v>154914.17902000004</v>
      </c>
      <c r="AA503" s="161">
        <f t="shared" si="388"/>
        <v>337540.8267099997</v>
      </c>
      <c r="AB503" s="161">
        <f t="shared" si="388"/>
        <v>11816.896399999976</v>
      </c>
      <c r="AC503" s="161">
        <f t="shared" si="388"/>
        <v>34077.222049999815</v>
      </c>
      <c r="AD503" s="161">
        <f t="shared" si="388"/>
        <v>131815.36357999995</v>
      </c>
      <c r="AE503" s="161">
        <f t="shared" si="388"/>
        <v>7260.6397699999898</v>
      </c>
      <c r="AF503" s="161">
        <f t="shared" si="388"/>
        <v>11395.773930000007</v>
      </c>
      <c r="AG503" s="161">
        <f t="shared" si="388"/>
        <v>8650.4937000000045</v>
      </c>
      <c r="AH503" s="161">
        <f t="shared" si="388"/>
        <v>29617.263186071497</v>
      </c>
      <c r="AI503" s="161">
        <f t="shared" si="388"/>
        <v>131071.29591999998</v>
      </c>
      <c r="AJ503" s="161">
        <f t="shared" si="388"/>
        <v>2800.0380800000371</v>
      </c>
      <c r="AK503" s="161">
        <f t="shared" si="388"/>
        <v>39004.211240000179</v>
      </c>
      <c r="AL503" s="161">
        <f t="shared" si="388"/>
        <v>25737.706610000034</v>
      </c>
      <c r="AM503" s="161">
        <f t="shared" si="388"/>
        <v>152565.51152999999</v>
      </c>
      <c r="AN503" s="161">
        <f t="shared" si="388"/>
        <v>1680.5405599999945</v>
      </c>
      <c r="AO503" s="161">
        <f t="shared" si="388"/>
        <v>65711.241549999919</v>
      </c>
      <c r="AP503" s="161">
        <f t="shared" si="389"/>
        <v>4870.8259200000093</v>
      </c>
      <c r="AQ503" s="161">
        <f t="shared" si="389"/>
        <v>0</v>
      </c>
      <c r="AR503" s="161">
        <f t="shared" si="389"/>
        <v>0</v>
      </c>
      <c r="AS503" s="161">
        <f t="shared" si="389"/>
        <v>0</v>
      </c>
      <c r="AT503" s="161">
        <f t="shared" si="389"/>
        <v>0</v>
      </c>
      <c r="AU503" s="161">
        <f t="shared" si="389"/>
        <v>0</v>
      </c>
      <c r="AV503" s="161">
        <f t="shared" si="389"/>
        <v>0</v>
      </c>
      <c r="AW503" s="161">
        <f t="shared" si="389"/>
        <v>0</v>
      </c>
      <c r="AX503" s="161">
        <f t="shared" si="389"/>
        <v>0</v>
      </c>
      <c r="AY503" s="161">
        <f t="shared" si="389"/>
        <v>0</v>
      </c>
      <c r="AZ503" s="161">
        <f t="shared" si="389"/>
        <v>0</v>
      </c>
      <c r="BA503" s="161">
        <f t="shared" si="389"/>
        <v>0</v>
      </c>
      <c r="BB503" s="161">
        <f t="shared" si="389"/>
        <v>0</v>
      </c>
      <c r="BC503" s="161">
        <f t="shared" si="389"/>
        <v>0</v>
      </c>
      <c r="BD503" s="161">
        <f t="shared" si="389"/>
        <v>0</v>
      </c>
      <c r="BE503" s="161">
        <f t="shared" si="389"/>
        <v>0</v>
      </c>
      <c r="BF503" s="161">
        <f t="shared" si="390"/>
        <v>0</v>
      </c>
      <c r="BG503" s="161">
        <f t="shared" si="390"/>
        <v>0</v>
      </c>
      <c r="BH503" s="161">
        <f t="shared" si="390"/>
        <v>0</v>
      </c>
      <c r="BI503" s="161">
        <f t="shared" si="390"/>
        <v>0</v>
      </c>
      <c r="BJ503" s="161">
        <f t="shared" si="390"/>
        <v>0</v>
      </c>
      <c r="BK503" s="161">
        <f t="shared" si="390"/>
        <v>0</v>
      </c>
      <c r="BL503" s="161">
        <f t="shared" si="390"/>
        <v>0</v>
      </c>
      <c r="BM503" s="161">
        <f t="shared" si="390"/>
        <v>0</v>
      </c>
      <c r="BN503" s="161">
        <f t="shared" si="390"/>
        <v>0</v>
      </c>
      <c r="BO503" s="161">
        <f t="shared" si="390"/>
        <v>0</v>
      </c>
      <c r="BP503" s="161">
        <f t="shared" si="390"/>
        <v>0</v>
      </c>
      <c r="BQ503" s="161">
        <f t="shared" si="390"/>
        <v>0</v>
      </c>
      <c r="BR503" s="161">
        <f t="shared" si="390"/>
        <v>0</v>
      </c>
      <c r="BS503" s="161">
        <f t="shared" si="390"/>
        <v>0</v>
      </c>
      <c r="BT503" s="161">
        <f t="shared" si="390"/>
        <v>0</v>
      </c>
      <c r="BU503" s="161">
        <f t="shared" si="390"/>
        <v>0</v>
      </c>
      <c r="BV503" s="161">
        <f t="shared" si="391"/>
        <v>0</v>
      </c>
      <c r="BW503" s="161">
        <f t="shared" si="391"/>
        <v>0</v>
      </c>
      <c r="BX503" s="161">
        <f t="shared" si="391"/>
        <v>0</v>
      </c>
      <c r="BY503" s="161">
        <f t="shared" si="391"/>
        <v>0</v>
      </c>
      <c r="BZ503" s="161">
        <f t="shared" si="391"/>
        <v>0</v>
      </c>
      <c r="CA503" s="161">
        <f t="shared" si="391"/>
        <v>0</v>
      </c>
      <c r="CB503" s="161">
        <f t="shared" si="391"/>
        <v>0</v>
      </c>
      <c r="CC503" s="161">
        <f t="shared" si="391"/>
        <v>0</v>
      </c>
      <c r="CD503" s="161">
        <f t="shared" si="391"/>
        <v>0</v>
      </c>
      <c r="CE503" s="161">
        <f t="shared" si="391"/>
        <v>0</v>
      </c>
      <c r="CF503" s="161">
        <f t="shared" si="391"/>
        <v>0</v>
      </c>
      <c r="CG503" s="161">
        <f t="shared" si="391"/>
        <v>0</v>
      </c>
      <c r="CH503" s="161">
        <f t="shared" si="391"/>
        <v>0</v>
      </c>
      <c r="CI503" s="161">
        <f t="shared" si="391"/>
        <v>0</v>
      </c>
      <c r="CJ503" s="161">
        <f t="shared" si="391"/>
        <v>0</v>
      </c>
      <c r="CK503" s="161">
        <f t="shared" si="391"/>
        <v>0</v>
      </c>
      <c r="CL503" s="131"/>
    </row>
    <row r="504" spans="1:96" ht="15" hidden="1" x14ac:dyDescent="0.25">
      <c r="A504" s="156">
        <v>24</v>
      </c>
      <c r="B504" s="157"/>
      <c r="C504" s="158" t="str">
        <f>VLOOKUP($A504,$A$10:$M$500,C$500,0)</f>
        <v>ב.</v>
      </c>
      <c r="D504" s="159" t="str">
        <f>VLOOKUP($A504,$A$10:$M$500,D$500,0)</f>
        <v>ניירות ערך (למעט בחברות מוחזקות)</v>
      </c>
      <c r="E504" s="159"/>
      <c r="F504" s="159"/>
      <c r="G504" s="159"/>
      <c r="H504" s="159"/>
      <c r="I504" s="160"/>
      <c r="J504" s="161">
        <f t="shared" si="387"/>
        <v>26933860.069999993</v>
      </c>
      <c r="K504" s="161">
        <f t="shared" si="387"/>
        <v>0</v>
      </c>
      <c r="L504" s="161">
        <f t="shared" si="387"/>
        <v>71497.23</v>
      </c>
      <c r="M504" s="161">
        <f t="shared" si="387"/>
        <v>1552528.9</v>
      </c>
      <c r="N504" s="161">
        <f t="shared" si="387"/>
        <v>0</v>
      </c>
      <c r="O504" s="161">
        <f t="shared" si="387"/>
        <v>334155.83999999997</v>
      </c>
      <c r="P504" s="161">
        <f t="shared" si="387"/>
        <v>528859.71</v>
      </c>
      <c r="Q504" s="161">
        <f t="shared" si="387"/>
        <v>4186498.1799999997</v>
      </c>
      <c r="R504" s="161">
        <f t="shared" si="387"/>
        <v>242620.91</v>
      </c>
      <c r="S504" s="161">
        <f t="shared" si="387"/>
        <v>318623.08999999997</v>
      </c>
      <c r="T504" s="161">
        <f t="shared" si="387"/>
        <v>607887.41999999993</v>
      </c>
      <c r="U504" s="161">
        <f t="shared" si="387"/>
        <v>2627741.38</v>
      </c>
      <c r="V504" s="161">
        <f t="shared" si="387"/>
        <v>37284.199999999997</v>
      </c>
      <c r="W504" s="161">
        <f t="shared" si="387"/>
        <v>53922.83</v>
      </c>
      <c r="X504" s="161">
        <f t="shared" si="387"/>
        <v>482552.95</v>
      </c>
      <c r="Y504" s="161">
        <f t="shared" si="387"/>
        <v>192007.16999999998</v>
      </c>
      <c r="Z504" s="161">
        <f t="shared" si="388"/>
        <v>1287541.6000000001</v>
      </c>
      <c r="AA504" s="161">
        <f t="shared" si="388"/>
        <v>3988403.5700000003</v>
      </c>
      <c r="AB504" s="161">
        <f t="shared" si="388"/>
        <v>262924.50999999995</v>
      </c>
      <c r="AC504" s="161">
        <f t="shared" si="388"/>
        <v>924967.22000000009</v>
      </c>
      <c r="AD504" s="161">
        <f t="shared" si="388"/>
        <v>3598200.2399999998</v>
      </c>
      <c r="AE504" s="161">
        <f t="shared" si="388"/>
        <v>259500.25</v>
      </c>
      <c r="AF504" s="161">
        <f t="shared" si="388"/>
        <v>214045.07</v>
      </c>
      <c r="AG504" s="161">
        <f t="shared" si="388"/>
        <v>179195.51</v>
      </c>
      <c r="AH504" s="161">
        <f t="shared" si="388"/>
        <v>301105.27</v>
      </c>
      <c r="AI504" s="161">
        <f t="shared" si="388"/>
        <v>425727.56</v>
      </c>
      <c r="AJ504" s="161">
        <f t="shared" si="388"/>
        <v>131957.34</v>
      </c>
      <c r="AK504" s="161">
        <f t="shared" si="388"/>
        <v>1706649.8</v>
      </c>
      <c r="AL504" s="161">
        <f t="shared" si="388"/>
        <v>434151.22</v>
      </c>
      <c r="AM504" s="161">
        <f t="shared" si="388"/>
        <v>1244038.32</v>
      </c>
      <c r="AN504" s="161">
        <f t="shared" si="388"/>
        <v>47585.240000000005</v>
      </c>
      <c r="AO504" s="161">
        <f t="shared" si="388"/>
        <v>620949.41</v>
      </c>
      <c r="AP504" s="161">
        <f t="shared" si="389"/>
        <v>70738.13</v>
      </c>
      <c r="AQ504" s="161">
        <f t="shared" si="389"/>
        <v>0</v>
      </c>
      <c r="AR504" s="161">
        <f t="shared" si="389"/>
        <v>0</v>
      </c>
      <c r="AS504" s="161">
        <f t="shared" si="389"/>
        <v>0</v>
      </c>
      <c r="AT504" s="161">
        <f t="shared" si="389"/>
        <v>0</v>
      </c>
      <c r="AU504" s="161">
        <f t="shared" si="389"/>
        <v>0</v>
      </c>
      <c r="AV504" s="161">
        <f t="shared" si="389"/>
        <v>0</v>
      </c>
      <c r="AW504" s="161">
        <f t="shared" si="389"/>
        <v>0</v>
      </c>
      <c r="AX504" s="161">
        <f t="shared" si="389"/>
        <v>0</v>
      </c>
      <c r="AY504" s="161">
        <f t="shared" si="389"/>
        <v>0</v>
      </c>
      <c r="AZ504" s="161">
        <f t="shared" si="389"/>
        <v>0</v>
      </c>
      <c r="BA504" s="161">
        <f t="shared" si="389"/>
        <v>0</v>
      </c>
      <c r="BB504" s="161">
        <f t="shared" si="389"/>
        <v>0</v>
      </c>
      <c r="BC504" s="161">
        <f t="shared" si="389"/>
        <v>0</v>
      </c>
      <c r="BD504" s="161">
        <f t="shared" si="389"/>
        <v>0</v>
      </c>
      <c r="BE504" s="161">
        <f t="shared" si="389"/>
        <v>0</v>
      </c>
      <c r="BF504" s="161">
        <f t="shared" si="390"/>
        <v>0</v>
      </c>
      <c r="BG504" s="161">
        <f t="shared" si="390"/>
        <v>0</v>
      </c>
      <c r="BH504" s="161">
        <f t="shared" si="390"/>
        <v>0</v>
      </c>
      <c r="BI504" s="161">
        <f t="shared" si="390"/>
        <v>0</v>
      </c>
      <c r="BJ504" s="161">
        <f t="shared" si="390"/>
        <v>0</v>
      </c>
      <c r="BK504" s="161">
        <f t="shared" si="390"/>
        <v>0</v>
      </c>
      <c r="BL504" s="161">
        <f t="shared" si="390"/>
        <v>0</v>
      </c>
      <c r="BM504" s="161">
        <f t="shared" si="390"/>
        <v>0</v>
      </c>
      <c r="BN504" s="161">
        <f t="shared" si="390"/>
        <v>0</v>
      </c>
      <c r="BO504" s="161">
        <f t="shared" si="390"/>
        <v>0</v>
      </c>
      <c r="BP504" s="161">
        <f t="shared" si="390"/>
        <v>0</v>
      </c>
      <c r="BQ504" s="161">
        <f t="shared" si="390"/>
        <v>0</v>
      </c>
      <c r="BR504" s="161">
        <f t="shared" si="390"/>
        <v>0</v>
      </c>
      <c r="BS504" s="161">
        <f t="shared" si="390"/>
        <v>0</v>
      </c>
      <c r="BT504" s="161">
        <f t="shared" si="390"/>
        <v>0</v>
      </c>
      <c r="BU504" s="161">
        <f t="shared" si="390"/>
        <v>0</v>
      </c>
      <c r="BV504" s="161">
        <f t="shared" si="391"/>
        <v>0</v>
      </c>
      <c r="BW504" s="161">
        <f t="shared" si="391"/>
        <v>0</v>
      </c>
      <c r="BX504" s="161">
        <f t="shared" si="391"/>
        <v>0</v>
      </c>
      <c r="BY504" s="161">
        <f t="shared" si="391"/>
        <v>0</v>
      </c>
      <c r="BZ504" s="161">
        <f t="shared" si="391"/>
        <v>0</v>
      </c>
      <c r="CA504" s="161">
        <f t="shared" si="391"/>
        <v>0</v>
      </c>
      <c r="CB504" s="161">
        <f t="shared" si="391"/>
        <v>0</v>
      </c>
      <c r="CC504" s="161">
        <f t="shared" si="391"/>
        <v>0</v>
      </c>
      <c r="CD504" s="161">
        <f t="shared" si="391"/>
        <v>0</v>
      </c>
      <c r="CE504" s="161">
        <f t="shared" si="391"/>
        <v>0</v>
      </c>
      <c r="CF504" s="161">
        <f t="shared" si="391"/>
        <v>0</v>
      </c>
      <c r="CG504" s="161">
        <f t="shared" si="391"/>
        <v>0</v>
      </c>
      <c r="CH504" s="161">
        <f t="shared" si="391"/>
        <v>0</v>
      </c>
      <c r="CI504" s="161">
        <f t="shared" si="391"/>
        <v>0</v>
      </c>
      <c r="CJ504" s="161">
        <f t="shared" si="391"/>
        <v>0</v>
      </c>
      <c r="CK504" s="161">
        <f t="shared" si="391"/>
        <v>0</v>
      </c>
      <c r="CL504" s="131"/>
    </row>
    <row r="505" spans="1:96" ht="15" hidden="1" x14ac:dyDescent="0.25">
      <c r="A505" s="156">
        <v>25</v>
      </c>
      <c r="B505" s="157"/>
      <c r="C505" s="158"/>
      <c r="D505" s="159" t="str">
        <f t="shared" ref="D505:E515" si="392">VLOOKUP($A505,$A$10:$M$500,D$500,0)</f>
        <v>(1</v>
      </c>
      <c r="E505" s="159" t="str">
        <f t="shared" si="392"/>
        <v>אגרות חוב ממשלתיות:</v>
      </c>
      <c r="F505" s="159"/>
      <c r="G505" s="159"/>
      <c r="H505" s="159"/>
      <c r="I505" s="160"/>
      <c r="J505" s="161">
        <f t="shared" si="387"/>
        <v>8096875.4399999995</v>
      </c>
      <c r="K505" s="161">
        <f t="shared" si="387"/>
        <v>0</v>
      </c>
      <c r="L505" s="161">
        <f t="shared" si="387"/>
        <v>29492.15</v>
      </c>
      <c r="M505" s="161">
        <f t="shared" si="387"/>
        <v>204260.03999999998</v>
      </c>
      <c r="N505" s="161">
        <f t="shared" si="387"/>
        <v>0</v>
      </c>
      <c r="O505" s="161">
        <f t="shared" si="387"/>
        <v>250718.54000000004</v>
      </c>
      <c r="P505" s="161">
        <f t="shared" si="387"/>
        <v>20064.53</v>
      </c>
      <c r="Q505" s="161">
        <f t="shared" si="387"/>
        <v>932225.8899999999</v>
      </c>
      <c r="R505" s="161">
        <f t="shared" si="387"/>
        <v>242620.91</v>
      </c>
      <c r="S505" s="161">
        <f t="shared" si="387"/>
        <v>264220.76</v>
      </c>
      <c r="T505" s="161">
        <f t="shared" si="387"/>
        <v>16412.05</v>
      </c>
      <c r="U505" s="161">
        <f t="shared" si="387"/>
        <v>1146852.8500000001</v>
      </c>
      <c r="V505" s="161">
        <f t="shared" si="387"/>
        <v>3737.97</v>
      </c>
      <c r="W505" s="161">
        <f t="shared" si="387"/>
        <v>7212.2</v>
      </c>
      <c r="X505" s="161">
        <f t="shared" si="387"/>
        <v>84631.59</v>
      </c>
      <c r="Y505" s="161">
        <f t="shared" si="387"/>
        <v>160386.34</v>
      </c>
      <c r="Z505" s="161">
        <f t="shared" si="388"/>
        <v>87517.62</v>
      </c>
      <c r="AA505" s="161">
        <f t="shared" si="388"/>
        <v>1198167.8500000001</v>
      </c>
      <c r="AB505" s="161">
        <f t="shared" si="388"/>
        <v>222217.65999999997</v>
      </c>
      <c r="AC505" s="161">
        <f t="shared" si="388"/>
        <v>102344.23000000001</v>
      </c>
      <c r="AD505" s="161">
        <f t="shared" si="388"/>
        <v>1581746.6199999996</v>
      </c>
      <c r="AE505" s="161">
        <f t="shared" si="388"/>
        <v>38866.29</v>
      </c>
      <c r="AF505" s="161">
        <f t="shared" si="388"/>
        <v>53774.280000000006</v>
      </c>
      <c r="AG505" s="161">
        <f t="shared" si="388"/>
        <v>61816.67</v>
      </c>
      <c r="AH505" s="161">
        <f t="shared" si="388"/>
        <v>123267.8</v>
      </c>
      <c r="AI505" s="161">
        <f t="shared" si="388"/>
        <v>230558.3</v>
      </c>
      <c r="AJ505" s="161">
        <f t="shared" si="388"/>
        <v>99248.3</v>
      </c>
      <c r="AK505" s="161">
        <f t="shared" si="388"/>
        <v>397084.76999999996</v>
      </c>
      <c r="AL505" s="161">
        <f t="shared" si="388"/>
        <v>4939.05</v>
      </c>
      <c r="AM505" s="161">
        <f t="shared" si="388"/>
        <v>406156.08999999997</v>
      </c>
      <c r="AN505" s="161">
        <f t="shared" si="388"/>
        <v>39158.910000000003</v>
      </c>
      <c r="AO505" s="161">
        <f t="shared" si="388"/>
        <v>65608.81</v>
      </c>
      <c r="AP505" s="161">
        <f t="shared" si="389"/>
        <v>21566.37</v>
      </c>
      <c r="AQ505" s="161">
        <f t="shared" si="389"/>
        <v>0</v>
      </c>
      <c r="AR505" s="161">
        <f t="shared" si="389"/>
        <v>0</v>
      </c>
      <c r="AS505" s="161">
        <f t="shared" si="389"/>
        <v>0</v>
      </c>
      <c r="AT505" s="161">
        <f t="shared" si="389"/>
        <v>0</v>
      </c>
      <c r="AU505" s="161">
        <f t="shared" si="389"/>
        <v>0</v>
      </c>
      <c r="AV505" s="161">
        <f t="shared" si="389"/>
        <v>0</v>
      </c>
      <c r="AW505" s="161">
        <f t="shared" si="389"/>
        <v>0</v>
      </c>
      <c r="AX505" s="161">
        <f t="shared" si="389"/>
        <v>0</v>
      </c>
      <c r="AY505" s="161">
        <f t="shared" si="389"/>
        <v>0</v>
      </c>
      <c r="AZ505" s="161">
        <f t="shared" si="389"/>
        <v>0</v>
      </c>
      <c r="BA505" s="161">
        <f t="shared" si="389"/>
        <v>0</v>
      </c>
      <c r="BB505" s="161">
        <f t="shared" si="389"/>
        <v>0</v>
      </c>
      <c r="BC505" s="161">
        <f t="shared" si="389"/>
        <v>0</v>
      </c>
      <c r="BD505" s="161">
        <f t="shared" si="389"/>
        <v>0</v>
      </c>
      <c r="BE505" s="161">
        <f t="shared" si="389"/>
        <v>0</v>
      </c>
      <c r="BF505" s="161">
        <f t="shared" si="390"/>
        <v>0</v>
      </c>
      <c r="BG505" s="161">
        <f t="shared" si="390"/>
        <v>0</v>
      </c>
      <c r="BH505" s="161">
        <f t="shared" si="390"/>
        <v>0</v>
      </c>
      <c r="BI505" s="161">
        <f t="shared" si="390"/>
        <v>0</v>
      </c>
      <c r="BJ505" s="161">
        <f t="shared" si="390"/>
        <v>0</v>
      </c>
      <c r="BK505" s="161">
        <f t="shared" si="390"/>
        <v>0</v>
      </c>
      <c r="BL505" s="161">
        <f t="shared" si="390"/>
        <v>0</v>
      </c>
      <c r="BM505" s="161">
        <f t="shared" si="390"/>
        <v>0</v>
      </c>
      <c r="BN505" s="161">
        <f t="shared" si="390"/>
        <v>0</v>
      </c>
      <c r="BO505" s="161">
        <f t="shared" si="390"/>
        <v>0</v>
      </c>
      <c r="BP505" s="161">
        <f t="shared" si="390"/>
        <v>0</v>
      </c>
      <c r="BQ505" s="161">
        <f t="shared" si="390"/>
        <v>0</v>
      </c>
      <c r="BR505" s="161">
        <f t="shared" si="390"/>
        <v>0</v>
      </c>
      <c r="BS505" s="161">
        <f t="shared" si="390"/>
        <v>0</v>
      </c>
      <c r="BT505" s="161">
        <f t="shared" si="390"/>
        <v>0</v>
      </c>
      <c r="BU505" s="161">
        <f t="shared" si="390"/>
        <v>0</v>
      </c>
      <c r="BV505" s="161">
        <f t="shared" si="391"/>
        <v>0</v>
      </c>
      <c r="BW505" s="161">
        <f t="shared" si="391"/>
        <v>0</v>
      </c>
      <c r="BX505" s="161">
        <f t="shared" si="391"/>
        <v>0</v>
      </c>
      <c r="BY505" s="161">
        <f t="shared" si="391"/>
        <v>0</v>
      </c>
      <c r="BZ505" s="161">
        <f t="shared" si="391"/>
        <v>0</v>
      </c>
      <c r="CA505" s="161">
        <f t="shared" si="391"/>
        <v>0</v>
      </c>
      <c r="CB505" s="161">
        <f t="shared" si="391"/>
        <v>0</v>
      </c>
      <c r="CC505" s="161">
        <f t="shared" si="391"/>
        <v>0</v>
      </c>
      <c r="CD505" s="161">
        <f t="shared" si="391"/>
        <v>0</v>
      </c>
      <c r="CE505" s="161">
        <f t="shared" si="391"/>
        <v>0</v>
      </c>
      <c r="CF505" s="161">
        <f t="shared" si="391"/>
        <v>0</v>
      </c>
      <c r="CG505" s="161">
        <f t="shared" si="391"/>
        <v>0</v>
      </c>
      <c r="CH505" s="161">
        <f t="shared" si="391"/>
        <v>0</v>
      </c>
      <c r="CI505" s="161">
        <f t="shared" si="391"/>
        <v>0</v>
      </c>
      <c r="CJ505" s="161">
        <f t="shared" si="391"/>
        <v>0</v>
      </c>
      <c r="CK505" s="161">
        <f t="shared" si="391"/>
        <v>0</v>
      </c>
      <c r="CL505" s="131"/>
    </row>
    <row r="506" spans="1:96" ht="15" hidden="1" x14ac:dyDescent="0.25">
      <c r="A506" s="156">
        <v>44</v>
      </c>
      <c r="B506" s="157"/>
      <c r="C506" s="158"/>
      <c r="D506" s="159" t="str">
        <f t="shared" si="392"/>
        <v>(2</v>
      </c>
      <c r="E506" s="159" t="str">
        <f t="shared" si="392"/>
        <v xml:space="preserve">תעודות חוב מסחריות: </v>
      </c>
      <c r="F506" s="159"/>
      <c r="G506" s="159"/>
      <c r="H506" s="159"/>
      <c r="I506" s="160"/>
      <c r="J506" s="161">
        <f t="shared" si="387"/>
        <v>0</v>
      </c>
      <c r="K506" s="161">
        <f t="shared" si="387"/>
        <v>0</v>
      </c>
      <c r="L506" s="161">
        <f t="shared" si="387"/>
        <v>0</v>
      </c>
      <c r="M506" s="161">
        <f t="shared" si="387"/>
        <v>0</v>
      </c>
      <c r="N506" s="161">
        <f t="shared" si="387"/>
        <v>0</v>
      </c>
      <c r="O506" s="161">
        <f t="shared" si="387"/>
        <v>0</v>
      </c>
      <c r="P506" s="161">
        <f t="shared" si="387"/>
        <v>0</v>
      </c>
      <c r="Q506" s="161">
        <f t="shared" si="387"/>
        <v>0</v>
      </c>
      <c r="R506" s="161">
        <f t="shared" si="387"/>
        <v>0</v>
      </c>
      <c r="S506" s="161">
        <f t="shared" si="387"/>
        <v>0</v>
      </c>
      <c r="T506" s="161">
        <f t="shared" si="387"/>
        <v>0</v>
      </c>
      <c r="U506" s="161">
        <f t="shared" si="387"/>
        <v>0</v>
      </c>
      <c r="V506" s="161">
        <f t="shared" si="387"/>
        <v>0</v>
      </c>
      <c r="W506" s="161">
        <f t="shared" si="387"/>
        <v>0</v>
      </c>
      <c r="X506" s="161">
        <f t="shared" si="387"/>
        <v>0</v>
      </c>
      <c r="Y506" s="161">
        <f t="shared" si="387"/>
        <v>0</v>
      </c>
      <c r="Z506" s="161">
        <f t="shared" si="388"/>
        <v>0</v>
      </c>
      <c r="AA506" s="161">
        <f t="shared" si="388"/>
        <v>0</v>
      </c>
      <c r="AB506" s="161">
        <f t="shared" si="388"/>
        <v>0</v>
      </c>
      <c r="AC506" s="161">
        <f t="shared" si="388"/>
        <v>0</v>
      </c>
      <c r="AD506" s="161">
        <f t="shared" si="388"/>
        <v>0</v>
      </c>
      <c r="AE506" s="161">
        <f t="shared" si="388"/>
        <v>0</v>
      </c>
      <c r="AF506" s="161">
        <f t="shared" si="388"/>
        <v>0</v>
      </c>
      <c r="AG506" s="161">
        <f t="shared" si="388"/>
        <v>0</v>
      </c>
      <c r="AH506" s="161">
        <f t="shared" si="388"/>
        <v>0</v>
      </c>
      <c r="AI506" s="161">
        <f t="shared" si="388"/>
        <v>0</v>
      </c>
      <c r="AJ506" s="161">
        <f t="shared" si="388"/>
        <v>0</v>
      </c>
      <c r="AK506" s="161">
        <f t="shared" si="388"/>
        <v>0</v>
      </c>
      <c r="AL506" s="161">
        <f t="shared" si="388"/>
        <v>0</v>
      </c>
      <c r="AM506" s="161">
        <f t="shared" si="388"/>
        <v>0</v>
      </c>
      <c r="AN506" s="161">
        <f t="shared" si="388"/>
        <v>0</v>
      </c>
      <c r="AO506" s="161">
        <f t="shared" si="388"/>
        <v>0</v>
      </c>
      <c r="AP506" s="161">
        <f t="shared" si="389"/>
        <v>0</v>
      </c>
      <c r="AQ506" s="161">
        <f t="shared" si="389"/>
        <v>0</v>
      </c>
      <c r="AR506" s="161">
        <f t="shared" si="389"/>
        <v>0</v>
      </c>
      <c r="AS506" s="161">
        <f t="shared" si="389"/>
        <v>0</v>
      </c>
      <c r="AT506" s="161">
        <f t="shared" si="389"/>
        <v>0</v>
      </c>
      <c r="AU506" s="161">
        <f t="shared" si="389"/>
        <v>0</v>
      </c>
      <c r="AV506" s="161">
        <f t="shared" si="389"/>
        <v>0</v>
      </c>
      <c r="AW506" s="161">
        <f t="shared" si="389"/>
        <v>0</v>
      </c>
      <c r="AX506" s="161">
        <f t="shared" si="389"/>
        <v>0</v>
      </c>
      <c r="AY506" s="161">
        <f t="shared" si="389"/>
        <v>0</v>
      </c>
      <c r="AZ506" s="161">
        <f t="shared" si="389"/>
        <v>0</v>
      </c>
      <c r="BA506" s="161">
        <f t="shared" si="389"/>
        <v>0</v>
      </c>
      <c r="BB506" s="161">
        <f t="shared" si="389"/>
        <v>0</v>
      </c>
      <c r="BC506" s="161">
        <f t="shared" si="389"/>
        <v>0</v>
      </c>
      <c r="BD506" s="161">
        <f t="shared" si="389"/>
        <v>0</v>
      </c>
      <c r="BE506" s="161">
        <f t="shared" si="389"/>
        <v>0</v>
      </c>
      <c r="BF506" s="161">
        <f t="shared" si="390"/>
        <v>0</v>
      </c>
      <c r="BG506" s="161">
        <f t="shared" si="390"/>
        <v>0</v>
      </c>
      <c r="BH506" s="161">
        <f t="shared" si="390"/>
        <v>0</v>
      </c>
      <c r="BI506" s="161">
        <f t="shared" si="390"/>
        <v>0</v>
      </c>
      <c r="BJ506" s="161">
        <f t="shared" si="390"/>
        <v>0</v>
      </c>
      <c r="BK506" s="161">
        <f t="shared" si="390"/>
        <v>0</v>
      </c>
      <c r="BL506" s="161">
        <f t="shared" si="390"/>
        <v>0</v>
      </c>
      <c r="BM506" s="161">
        <f t="shared" si="390"/>
        <v>0</v>
      </c>
      <c r="BN506" s="161">
        <f t="shared" si="390"/>
        <v>0</v>
      </c>
      <c r="BO506" s="161">
        <f t="shared" si="390"/>
        <v>0</v>
      </c>
      <c r="BP506" s="161">
        <f t="shared" si="390"/>
        <v>0</v>
      </c>
      <c r="BQ506" s="161">
        <f t="shared" si="390"/>
        <v>0</v>
      </c>
      <c r="BR506" s="161">
        <f t="shared" si="390"/>
        <v>0</v>
      </c>
      <c r="BS506" s="161">
        <f t="shared" si="390"/>
        <v>0</v>
      </c>
      <c r="BT506" s="161">
        <f t="shared" si="390"/>
        <v>0</v>
      </c>
      <c r="BU506" s="161">
        <f t="shared" si="390"/>
        <v>0</v>
      </c>
      <c r="BV506" s="161">
        <f t="shared" si="391"/>
        <v>0</v>
      </c>
      <c r="BW506" s="161">
        <f t="shared" si="391"/>
        <v>0</v>
      </c>
      <c r="BX506" s="161">
        <f t="shared" si="391"/>
        <v>0</v>
      </c>
      <c r="BY506" s="161">
        <f t="shared" si="391"/>
        <v>0</v>
      </c>
      <c r="BZ506" s="161">
        <f t="shared" si="391"/>
        <v>0</v>
      </c>
      <c r="CA506" s="161">
        <f t="shared" si="391"/>
        <v>0</v>
      </c>
      <c r="CB506" s="161">
        <f t="shared" si="391"/>
        <v>0</v>
      </c>
      <c r="CC506" s="161">
        <f t="shared" si="391"/>
        <v>0</v>
      </c>
      <c r="CD506" s="161">
        <f t="shared" si="391"/>
        <v>0</v>
      </c>
      <c r="CE506" s="161">
        <f t="shared" si="391"/>
        <v>0</v>
      </c>
      <c r="CF506" s="161">
        <f t="shared" si="391"/>
        <v>0</v>
      </c>
      <c r="CG506" s="161">
        <f t="shared" si="391"/>
        <v>0</v>
      </c>
      <c r="CH506" s="161">
        <f t="shared" si="391"/>
        <v>0</v>
      </c>
      <c r="CI506" s="161">
        <f t="shared" si="391"/>
        <v>0</v>
      </c>
      <c r="CJ506" s="161">
        <f t="shared" si="391"/>
        <v>0</v>
      </c>
      <c r="CK506" s="161">
        <f t="shared" si="391"/>
        <v>0</v>
      </c>
      <c r="CL506" s="131"/>
    </row>
    <row r="507" spans="1:96" ht="15" hidden="1" x14ac:dyDescent="0.25">
      <c r="A507" s="156">
        <v>96</v>
      </c>
      <c r="B507" s="157"/>
      <c r="C507" s="158"/>
      <c r="D507" s="159" t="str">
        <f t="shared" si="392"/>
        <v>(3</v>
      </c>
      <c r="E507" s="159" t="str">
        <f t="shared" si="392"/>
        <v>אג"ח קונצרני:</v>
      </c>
      <c r="F507" s="159"/>
      <c r="G507" s="159"/>
      <c r="H507" s="159"/>
      <c r="I507" s="160"/>
      <c r="J507" s="161">
        <f t="shared" si="387"/>
        <v>3550145.9699999997</v>
      </c>
      <c r="K507" s="161">
        <f t="shared" si="387"/>
        <v>0</v>
      </c>
      <c r="L507" s="161">
        <f t="shared" si="387"/>
        <v>2562.36</v>
      </c>
      <c r="M507" s="161">
        <f t="shared" si="387"/>
        <v>173387.41000000003</v>
      </c>
      <c r="N507" s="161">
        <f t="shared" si="387"/>
        <v>0</v>
      </c>
      <c r="O507" s="161">
        <f t="shared" si="387"/>
        <v>16300.970000000001</v>
      </c>
      <c r="P507" s="161">
        <f t="shared" si="387"/>
        <v>0</v>
      </c>
      <c r="Q507" s="161">
        <f t="shared" si="387"/>
        <v>448109.14</v>
      </c>
      <c r="R507" s="161">
        <f t="shared" si="387"/>
        <v>0</v>
      </c>
      <c r="S507" s="161">
        <f t="shared" si="387"/>
        <v>50017.909999999996</v>
      </c>
      <c r="T507" s="161">
        <f t="shared" si="387"/>
        <v>0</v>
      </c>
      <c r="U507" s="161">
        <f t="shared" si="387"/>
        <v>357638.17999999993</v>
      </c>
      <c r="V507" s="161">
        <f t="shared" si="387"/>
        <v>0</v>
      </c>
      <c r="W507" s="161">
        <f t="shared" si="387"/>
        <v>375.31</v>
      </c>
      <c r="X507" s="161">
        <f t="shared" si="387"/>
        <v>69045.59</v>
      </c>
      <c r="Y507" s="161">
        <f t="shared" si="387"/>
        <v>18882.27</v>
      </c>
      <c r="Z507" s="161">
        <f t="shared" si="388"/>
        <v>1134.9000000000001</v>
      </c>
      <c r="AA507" s="161">
        <f t="shared" si="388"/>
        <v>406865.24</v>
      </c>
      <c r="AB507" s="161">
        <f t="shared" si="388"/>
        <v>38809.449999999997</v>
      </c>
      <c r="AC507" s="161">
        <f t="shared" si="388"/>
        <v>38269.630000000005</v>
      </c>
      <c r="AD507" s="161">
        <f t="shared" si="388"/>
        <v>878908.08</v>
      </c>
      <c r="AE507" s="161">
        <f t="shared" si="388"/>
        <v>23039.199999999997</v>
      </c>
      <c r="AF507" s="161">
        <f t="shared" si="388"/>
        <v>20484.61</v>
      </c>
      <c r="AG507" s="161">
        <f t="shared" si="388"/>
        <v>17352.740000000002</v>
      </c>
      <c r="AH507" s="161">
        <f t="shared" si="388"/>
        <v>47144.33</v>
      </c>
      <c r="AI507" s="161">
        <f t="shared" si="388"/>
        <v>0</v>
      </c>
      <c r="AJ507" s="161">
        <f t="shared" si="388"/>
        <v>28045.219999999998</v>
      </c>
      <c r="AK507" s="161">
        <f t="shared" si="388"/>
        <v>607477.86</v>
      </c>
      <c r="AL507" s="161">
        <f t="shared" si="388"/>
        <v>28752.32</v>
      </c>
      <c r="AM507" s="161">
        <f t="shared" si="388"/>
        <v>252652.71000000002</v>
      </c>
      <c r="AN507" s="161">
        <f t="shared" si="388"/>
        <v>7345.7099999999991</v>
      </c>
      <c r="AO507" s="161">
        <f t="shared" si="388"/>
        <v>5406.32</v>
      </c>
      <c r="AP507" s="161">
        <f t="shared" si="389"/>
        <v>12138.51</v>
      </c>
      <c r="AQ507" s="161">
        <f t="shared" si="389"/>
        <v>0</v>
      </c>
      <c r="AR507" s="161">
        <f t="shared" si="389"/>
        <v>0</v>
      </c>
      <c r="AS507" s="161">
        <f t="shared" si="389"/>
        <v>0</v>
      </c>
      <c r="AT507" s="161">
        <f t="shared" si="389"/>
        <v>0</v>
      </c>
      <c r="AU507" s="161">
        <f t="shared" si="389"/>
        <v>0</v>
      </c>
      <c r="AV507" s="161">
        <f t="shared" si="389"/>
        <v>0</v>
      </c>
      <c r="AW507" s="161">
        <f t="shared" si="389"/>
        <v>0</v>
      </c>
      <c r="AX507" s="161">
        <f t="shared" si="389"/>
        <v>0</v>
      </c>
      <c r="AY507" s="161">
        <f t="shared" si="389"/>
        <v>0</v>
      </c>
      <c r="AZ507" s="161">
        <f t="shared" si="389"/>
        <v>0</v>
      </c>
      <c r="BA507" s="161">
        <f t="shared" si="389"/>
        <v>0</v>
      </c>
      <c r="BB507" s="161">
        <f t="shared" si="389"/>
        <v>0</v>
      </c>
      <c r="BC507" s="161">
        <f t="shared" si="389"/>
        <v>0</v>
      </c>
      <c r="BD507" s="161">
        <f t="shared" si="389"/>
        <v>0</v>
      </c>
      <c r="BE507" s="161">
        <f t="shared" si="389"/>
        <v>0</v>
      </c>
      <c r="BF507" s="161">
        <f t="shared" si="390"/>
        <v>0</v>
      </c>
      <c r="BG507" s="161">
        <f t="shared" si="390"/>
        <v>0</v>
      </c>
      <c r="BH507" s="161">
        <f t="shared" si="390"/>
        <v>0</v>
      </c>
      <c r="BI507" s="161">
        <f t="shared" si="390"/>
        <v>0</v>
      </c>
      <c r="BJ507" s="161">
        <f t="shared" si="390"/>
        <v>0</v>
      </c>
      <c r="BK507" s="161">
        <f t="shared" si="390"/>
        <v>0</v>
      </c>
      <c r="BL507" s="161">
        <f t="shared" si="390"/>
        <v>0</v>
      </c>
      <c r="BM507" s="161">
        <f t="shared" si="390"/>
        <v>0</v>
      </c>
      <c r="BN507" s="161">
        <f t="shared" si="390"/>
        <v>0</v>
      </c>
      <c r="BO507" s="161">
        <f t="shared" si="390"/>
        <v>0</v>
      </c>
      <c r="BP507" s="161">
        <f t="shared" si="390"/>
        <v>0</v>
      </c>
      <c r="BQ507" s="161">
        <f t="shared" si="390"/>
        <v>0</v>
      </c>
      <c r="BR507" s="161">
        <f t="shared" si="390"/>
        <v>0</v>
      </c>
      <c r="BS507" s="161">
        <f t="shared" si="390"/>
        <v>0</v>
      </c>
      <c r="BT507" s="161">
        <f t="shared" si="390"/>
        <v>0</v>
      </c>
      <c r="BU507" s="161">
        <f t="shared" si="390"/>
        <v>0</v>
      </c>
      <c r="BV507" s="161">
        <f t="shared" si="391"/>
        <v>0</v>
      </c>
      <c r="BW507" s="161">
        <f t="shared" si="391"/>
        <v>0</v>
      </c>
      <c r="BX507" s="161">
        <f t="shared" si="391"/>
        <v>0</v>
      </c>
      <c r="BY507" s="161">
        <f t="shared" si="391"/>
        <v>0</v>
      </c>
      <c r="BZ507" s="161">
        <f t="shared" si="391"/>
        <v>0</v>
      </c>
      <c r="CA507" s="161">
        <f t="shared" si="391"/>
        <v>0</v>
      </c>
      <c r="CB507" s="161">
        <f t="shared" si="391"/>
        <v>0</v>
      </c>
      <c r="CC507" s="161">
        <f t="shared" si="391"/>
        <v>0</v>
      </c>
      <c r="CD507" s="161">
        <f t="shared" si="391"/>
        <v>0</v>
      </c>
      <c r="CE507" s="161">
        <f t="shared" si="391"/>
        <v>0</v>
      </c>
      <c r="CF507" s="161">
        <f t="shared" si="391"/>
        <v>0</v>
      </c>
      <c r="CG507" s="161">
        <f t="shared" si="391"/>
        <v>0</v>
      </c>
      <c r="CH507" s="161">
        <f t="shared" si="391"/>
        <v>0</v>
      </c>
      <c r="CI507" s="161">
        <f t="shared" si="391"/>
        <v>0</v>
      </c>
      <c r="CJ507" s="161">
        <f t="shared" si="391"/>
        <v>0</v>
      </c>
      <c r="CK507" s="161">
        <f t="shared" si="391"/>
        <v>0</v>
      </c>
      <c r="CL507" s="131"/>
    </row>
    <row r="508" spans="1:96" ht="15" hidden="1" x14ac:dyDescent="0.25">
      <c r="A508" s="156">
        <v>155</v>
      </c>
      <c r="B508" s="157"/>
      <c r="C508" s="158"/>
      <c r="D508" s="159" t="str">
        <f t="shared" si="392"/>
        <v>4)</v>
      </c>
      <c r="E508" s="159" t="str">
        <f t="shared" si="392"/>
        <v>מניות (למעט חברות מוחזקות)</v>
      </c>
      <c r="F508" s="159"/>
      <c r="G508" s="159"/>
      <c r="H508" s="159"/>
      <c r="I508" s="160"/>
      <c r="J508" s="161">
        <f t="shared" si="387"/>
        <v>5528643.9099999992</v>
      </c>
      <c r="K508" s="161">
        <f t="shared" si="387"/>
        <v>0</v>
      </c>
      <c r="L508" s="161">
        <f t="shared" si="387"/>
        <v>15495.94</v>
      </c>
      <c r="M508" s="161">
        <f t="shared" si="387"/>
        <v>478084.38</v>
      </c>
      <c r="N508" s="161">
        <f t="shared" si="387"/>
        <v>0</v>
      </c>
      <c r="O508" s="161">
        <f t="shared" si="387"/>
        <v>17037.71</v>
      </c>
      <c r="P508" s="161">
        <f t="shared" si="387"/>
        <v>183207.18999999997</v>
      </c>
      <c r="Q508" s="161">
        <f t="shared" si="387"/>
        <v>1048652.93</v>
      </c>
      <c r="R508" s="161">
        <f t="shared" si="387"/>
        <v>0</v>
      </c>
      <c r="S508" s="161">
        <f t="shared" si="387"/>
        <v>0</v>
      </c>
      <c r="T508" s="161">
        <f t="shared" si="387"/>
        <v>306837.55</v>
      </c>
      <c r="U508" s="161">
        <f t="shared" si="387"/>
        <v>645746.15999999992</v>
      </c>
      <c r="V508" s="161">
        <f t="shared" si="387"/>
        <v>0</v>
      </c>
      <c r="W508" s="161">
        <f t="shared" si="387"/>
        <v>0</v>
      </c>
      <c r="X508" s="161">
        <f t="shared" si="387"/>
        <v>0</v>
      </c>
      <c r="Y508" s="161">
        <f t="shared" si="387"/>
        <v>1331.8</v>
      </c>
      <c r="Z508" s="161">
        <f t="shared" si="388"/>
        <v>338744.49</v>
      </c>
      <c r="AA508" s="161">
        <f t="shared" si="388"/>
        <v>804107.11999999988</v>
      </c>
      <c r="AB508" s="161">
        <f t="shared" si="388"/>
        <v>0</v>
      </c>
      <c r="AC508" s="161">
        <f t="shared" si="388"/>
        <v>295781.75000000006</v>
      </c>
      <c r="AD508" s="161">
        <f t="shared" si="388"/>
        <v>564062.04</v>
      </c>
      <c r="AE508" s="161">
        <f t="shared" si="388"/>
        <v>77135.95</v>
      </c>
      <c r="AF508" s="161">
        <f t="shared" si="388"/>
        <v>39812.810000000005</v>
      </c>
      <c r="AG508" s="161">
        <f t="shared" si="388"/>
        <v>22873.54</v>
      </c>
      <c r="AH508" s="161">
        <f t="shared" si="388"/>
        <v>34678.39</v>
      </c>
      <c r="AI508" s="161">
        <f t="shared" si="388"/>
        <v>0</v>
      </c>
      <c r="AJ508" s="161">
        <f t="shared" si="388"/>
        <v>0</v>
      </c>
      <c r="AK508" s="161">
        <f t="shared" si="388"/>
        <v>381403.16000000003</v>
      </c>
      <c r="AL508" s="161">
        <f t="shared" si="388"/>
        <v>174081.38</v>
      </c>
      <c r="AM508" s="161">
        <f t="shared" si="388"/>
        <v>44680.090000000004</v>
      </c>
      <c r="AN508" s="161">
        <f t="shared" si="388"/>
        <v>0</v>
      </c>
      <c r="AO508" s="161">
        <f t="shared" si="388"/>
        <v>54889.53</v>
      </c>
      <c r="AP508" s="161">
        <f t="shared" si="389"/>
        <v>0</v>
      </c>
      <c r="AQ508" s="161">
        <f t="shared" si="389"/>
        <v>0</v>
      </c>
      <c r="AR508" s="161">
        <f t="shared" si="389"/>
        <v>0</v>
      </c>
      <c r="AS508" s="161">
        <f t="shared" si="389"/>
        <v>0</v>
      </c>
      <c r="AT508" s="161">
        <f t="shared" si="389"/>
        <v>0</v>
      </c>
      <c r="AU508" s="161">
        <f t="shared" si="389"/>
        <v>0</v>
      </c>
      <c r="AV508" s="161">
        <f t="shared" si="389"/>
        <v>0</v>
      </c>
      <c r="AW508" s="161">
        <f t="shared" si="389"/>
        <v>0</v>
      </c>
      <c r="AX508" s="161">
        <f t="shared" si="389"/>
        <v>0</v>
      </c>
      <c r="AY508" s="161">
        <f t="shared" si="389"/>
        <v>0</v>
      </c>
      <c r="AZ508" s="161">
        <f t="shared" si="389"/>
        <v>0</v>
      </c>
      <c r="BA508" s="161">
        <f t="shared" si="389"/>
        <v>0</v>
      </c>
      <c r="BB508" s="161">
        <f t="shared" si="389"/>
        <v>0</v>
      </c>
      <c r="BC508" s="161">
        <f t="shared" si="389"/>
        <v>0</v>
      </c>
      <c r="BD508" s="161">
        <f t="shared" si="389"/>
        <v>0</v>
      </c>
      <c r="BE508" s="161">
        <f t="shared" si="389"/>
        <v>0</v>
      </c>
      <c r="BF508" s="161">
        <f t="shared" si="390"/>
        <v>0</v>
      </c>
      <c r="BG508" s="161">
        <f t="shared" si="390"/>
        <v>0</v>
      </c>
      <c r="BH508" s="161">
        <f t="shared" si="390"/>
        <v>0</v>
      </c>
      <c r="BI508" s="161">
        <f t="shared" si="390"/>
        <v>0</v>
      </c>
      <c r="BJ508" s="161">
        <f t="shared" si="390"/>
        <v>0</v>
      </c>
      <c r="BK508" s="161">
        <f t="shared" si="390"/>
        <v>0</v>
      </c>
      <c r="BL508" s="161">
        <f t="shared" si="390"/>
        <v>0</v>
      </c>
      <c r="BM508" s="161">
        <f t="shared" si="390"/>
        <v>0</v>
      </c>
      <c r="BN508" s="161">
        <f t="shared" si="390"/>
        <v>0</v>
      </c>
      <c r="BO508" s="161">
        <f t="shared" si="390"/>
        <v>0</v>
      </c>
      <c r="BP508" s="161">
        <f t="shared" si="390"/>
        <v>0</v>
      </c>
      <c r="BQ508" s="161">
        <f t="shared" si="390"/>
        <v>0</v>
      </c>
      <c r="BR508" s="161">
        <f t="shared" si="390"/>
        <v>0</v>
      </c>
      <c r="BS508" s="161">
        <f t="shared" si="390"/>
        <v>0</v>
      </c>
      <c r="BT508" s="161">
        <f t="shared" si="390"/>
        <v>0</v>
      </c>
      <c r="BU508" s="161">
        <f t="shared" si="390"/>
        <v>0</v>
      </c>
      <c r="BV508" s="161">
        <f t="shared" si="391"/>
        <v>0</v>
      </c>
      <c r="BW508" s="161">
        <f t="shared" si="391"/>
        <v>0</v>
      </c>
      <c r="BX508" s="161">
        <f t="shared" si="391"/>
        <v>0</v>
      </c>
      <c r="BY508" s="161">
        <f t="shared" si="391"/>
        <v>0</v>
      </c>
      <c r="BZ508" s="161">
        <f t="shared" si="391"/>
        <v>0</v>
      </c>
      <c r="CA508" s="161">
        <f t="shared" si="391"/>
        <v>0</v>
      </c>
      <c r="CB508" s="161">
        <f t="shared" si="391"/>
        <v>0</v>
      </c>
      <c r="CC508" s="161">
        <f t="shared" si="391"/>
        <v>0</v>
      </c>
      <c r="CD508" s="161">
        <f t="shared" si="391"/>
        <v>0</v>
      </c>
      <c r="CE508" s="161">
        <f t="shared" si="391"/>
        <v>0</v>
      </c>
      <c r="CF508" s="161">
        <f t="shared" si="391"/>
        <v>0</v>
      </c>
      <c r="CG508" s="161">
        <f t="shared" si="391"/>
        <v>0</v>
      </c>
      <c r="CH508" s="161">
        <f t="shared" si="391"/>
        <v>0</v>
      </c>
      <c r="CI508" s="161">
        <f t="shared" si="391"/>
        <v>0</v>
      </c>
      <c r="CJ508" s="161">
        <f t="shared" si="391"/>
        <v>0</v>
      </c>
      <c r="CK508" s="161">
        <f t="shared" si="391"/>
        <v>0</v>
      </c>
      <c r="CL508" s="131"/>
    </row>
    <row r="509" spans="1:96" ht="15" hidden="1" x14ac:dyDescent="0.25">
      <c r="A509" s="156">
        <v>175</v>
      </c>
      <c r="B509" s="157"/>
      <c r="C509" s="158"/>
      <c r="D509" s="159" t="str">
        <f t="shared" si="392"/>
        <v>5)</v>
      </c>
      <c r="E509" s="159" t="str">
        <f t="shared" si="392"/>
        <v>השקעות בקרנות סל</v>
      </c>
      <c r="F509" s="159"/>
      <c r="G509" s="159"/>
      <c r="H509" s="159"/>
      <c r="I509" s="160"/>
      <c r="J509" s="161">
        <f t="shared" si="387"/>
        <v>6598826.3000000007</v>
      </c>
      <c r="K509" s="161">
        <f t="shared" si="387"/>
        <v>0</v>
      </c>
      <c r="L509" s="161">
        <f t="shared" si="387"/>
        <v>12638.369999999999</v>
      </c>
      <c r="M509" s="161">
        <f t="shared" si="387"/>
        <v>143921.72</v>
      </c>
      <c r="N509" s="161">
        <f t="shared" si="387"/>
        <v>0</v>
      </c>
      <c r="O509" s="161">
        <f t="shared" si="387"/>
        <v>9449.1</v>
      </c>
      <c r="P509" s="161">
        <f t="shared" si="387"/>
        <v>263010.62</v>
      </c>
      <c r="Q509" s="161">
        <f t="shared" si="387"/>
        <v>666710.91999999993</v>
      </c>
      <c r="R509" s="161">
        <f t="shared" si="387"/>
        <v>0</v>
      </c>
      <c r="S509" s="161">
        <f t="shared" si="387"/>
        <v>0</v>
      </c>
      <c r="T509" s="161">
        <f t="shared" si="387"/>
        <v>221633.09</v>
      </c>
      <c r="U509" s="161">
        <f t="shared" si="387"/>
        <v>362035.53</v>
      </c>
      <c r="V509" s="161">
        <f t="shared" si="387"/>
        <v>33538.339999999997</v>
      </c>
      <c r="W509" s="161">
        <f t="shared" si="387"/>
        <v>46333.520000000004</v>
      </c>
      <c r="X509" s="161">
        <f t="shared" si="387"/>
        <v>43728.46</v>
      </c>
      <c r="Y509" s="161">
        <f t="shared" si="387"/>
        <v>10714.11</v>
      </c>
      <c r="Z509" s="161">
        <f t="shared" si="388"/>
        <v>834896.6</v>
      </c>
      <c r="AA509" s="161">
        <f t="shared" si="388"/>
        <v>1578004.2</v>
      </c>
      <c r="AB509" s="161">
        <f t="shared" si="388"/>
        <v>0</v>
      </c>
      <c r="AC509" s="161">
        <f t="shared" si="388"/>
        <v>461177.25</v>
      </c>
      <c r="AD509" s="161">
        <f t="shared" si="388"/>
        <v>439117.09</v>
      </c>
      <c r="AE509" s="161">
        <f t="shared" si="388"/>
        <v>33853.089999999997</v>
      </c>
      <c r="AF509" s="161">
        <f t="shared" si="388"/>
        <v>60157.729999999996</v>
      </c>
      <c r="AG509" s="161">
        <f t="shared" si="388"/>
        <v>50592.520000000004</v>
      </c>
      <c r="AH509" s="161">
        <f t="shared" si="388"/>
        <v>46065.3</v>
      </c>
      <c r="AI509" s="161">
        <f t="shared" si="388"/>
        <v>142066.54999999999</v>
      </c>
      <c r="AJ509" s="161">
        <f t="shared" si="388"/>
        <v>0</v>
      </c>
      <c r="AK509" s="161">
        <f t="shared" si="388"/>
        <v>74357.78</v>
      </c>
      <c r="AL509" s="161">
        <f t="shared" si="388"/>
        <v>50777.19</v>
      </c>
      <c r="AM509" s="161">
        <f t="shared" si="388"/>
        <v>519301.57</v>
      </c>
      <c r="AN509" s="161">
        <f t="shared" si="388"/>
        <v>1080.6199999999999</v>
      </c>
      <c r="AO509" s="161">
        <f t="shared" si="388"/>
        <v>466736.88</v>
      </c>
      <c r="AP509" s="161">
        <f t="shared" si="389"/>
        <v>26928.15</v>
      </c>
      <c r="AQ509" s="161">
        <f t="shared" si="389"/>
        <v>0</v>
      </c>
      <c r="AR509" s="161">
        <f t="shared" si="389"/>
        <v>0</v>
      </c>
      <c r="AS509" s="161">
        <f t="shared" si="389"/>
        <v>0</v>
      </c>
      <c r="AT509" s="161">
        <f t="shared" si="389"/>
        <v>0</v>
      </c>
      <c r="AU509" s="161">
        <f t="shared" si="389"/>
        <v>0</v>
      </c>
      <c r="AV509" s="161">
        <f t="shared" si="389"/>
        <v>0</v>
      </c>
      <c r="AW509" s="161">
        <f t="shared" si="389"/>
        <v>0</v>
      </c>
      <c r="AX509" s="161">
        <f t="shared" si="389"/>
        <v>0</v>
      </c>
      <c r="AY509" s="161">
        <f t="shared" si="389"/>
        <v>0</v>
      </c>
      <c r="AZ509" s="161">
        <f t="shared" si="389"/>
        <v>0</v>
      </c>
      <c r="BA509" s="161">
        <f t="shared" si="389"/>
        <v>0</v>
      </c>
      <c r="BB509" s="161">
        <f t="shared" si="389"/>
        <v>0</v>
      </c>
      <c r="BC509" s="161">
        <f t="shared" si="389"/>
        <v>0</v>
      </c>
      <c r="BD509" s="161">
        <f t="shared" si="389"/>
        <v>0</v>
      </c>
      <c r="BE509" s="161">
        <f t="shared" si="389"/>
        <v>0</v>
      </c>
      <c r="BF509" s="161">
        <f t="shared" si="390"/>
        <v>0</v>
      </c>
      <c r="BG509" s="161">
        <f t="shared" si="390"/>
        <v>0</v>
      </c>
      <c r="BH509" s="161">
        <f t="shared" si="390"/>
        <v>0</v>
      </c>
      <c r="BI509" s="161">
        <f t="shared" si="390"/>
        <v>0</v>
      </c>
      <c r="BJ509" s="161">
        <f t="shared" si="390"/>
        <v>0</v>
      </c>
      <c r="BK509" s="161">
        <f t="shared" si="390"/>
        <v>0</v>
      </c>
      <c r="BL509" s="161">
        <f t="shared" si="390"/>
        <v>0</v>
      </c>
      <c r="BM509" s="161">
        <f t="shared" si="390"/>
        <v>0</v>
      </c>
      <c r="BN509" s="161">
        <f t="shared" si="390"/>
        <v>0</v>
      </c>
      <c r="BO509" s="161">
        <f t="shared" si="390"/>
        <v>0</v>
      </c>
      <c r="BP509" s="161">
        <f t="shared" si="390"/>
        <v>0</v>
      </c>
      <c r="BQ509" s="161">
        <f t="shared" si="390"/>
        <v>0</v>
      </c>
      <c r="BR509" s="161">
        <f t="shared" si="390"/>
        <v>0</v>
      </c>
      <c r="BS509" s="161">
        <f t="shared" si="390"/>
        <v>0</v>
      </c>
      <c r="BT509" s="161">
        <f t="shared" si="390"/>
        <v>0</v>
      </c>
      <c r="BU509" s="161">
        <f t="shared" si="390"/>
        <v>0</v>
      </c>
      <c r="BV509" s="161">
        <f t="shared" si="391"/>
        <v>0</v>
      </c>
      <c r="BW509" s="161">
        <f t="shared" si="391"/>
        <v>0</v>
      </c>
      <c r="BX509" s="161">
        <f t="shared" si="391"/>
        <v>0</v>
      </c>
      <c r="BY509" s="161">
        <f t="shared" si="391"/>
        <v>0</v>
      </c>
      <c r="BZ509" s="161">
        <f t="shared" si="391"/>
        <v>0</v>
      </c>
      <c r="CA509" s="161">
        <f t="shared" si="391"/>
        <v>0</v>
      </c>
      <c r="CB509" s="161">
        <f t="shared" si="391"/>
        <v>0</v>
      </c>
      <c r="CC509" s="161">
        <f t="shared" si="391"/>
        <v>0</v>
      </c>
      <c r="CD509" s="161">
        <f t="shared" si="391"/>
        <v>0</v>
      </c>
      <c r="CE509" s="161">
        <f t="shared" si="391"/>
        <v>0</v>
      </c>
      <c r="CF509" s="161">
        <f t="shared" si="391"/>
        <v>0</v>
      </c>
      <c r="CG509" s="161">
        <f t="shared" si="391"/>
        <v>0</v>
      </c>
      <c r="CH509" s="161">
        <f t="shared" si="391"/>
        <v>0</v>
      </c>
      <c r="CI509" s="161">
        <f t="shared" si="391"/>
        <v>0</v>
      </c>
      <c r="CJ509" s="161">
        <f t="shared" si="391"/>
        <v>0</v>
      </c>
      <c r="CK509" s="161">
        <f t="shared" si="391"/>
        <v>0</v>
      </c>
      <c r="CL509" s="131"/>
    </row>
    <row r="510" spans="1:96" ht="15" hidden="1" x14ac:dyDescent="0.25">
      <c r="A510" s="156">
        <v>189</v>
      </c>
      <c r="B510" s="157"/>
      <c r="C510" s="158"/>
      <c r="D510" s="159" t="str">
        <f t="shared" si="392"/>
        <v>6)</v>
      </c>
      <c r="E510" s="159" t="str">
        <f t="shared" si="392"/>
        <v>תעודות השתתפות בקרנות נאמנות</v>
      </c>
      <c r="F510" s="159"/>
      <c r="G510" s="159"/>
      <c r="H510" s="159"/>
      <c r="I510" s="160"/>
      <c r="J510" s="161">
        <f t="shared" si="387"/>
        <v>831884.71</v>
      </c>
      <c r="K510" s="161">
        <f t="shared" si="387"/>
        <v>0</v>
      </c>
      <c r="L510" s="161">
        <f t="shared" si="387"/>
        <v>1638.1100000000001</v>
      </c>
      <c r="M510" s="161">
        <f t="shared" si="387"/>
        <v>53038.979999999996</v>
      </c>
      <c r="N510" s="161">
        <f t="shared" si="387"/>
        <v>0</v>
      </c>
      <c r="O510" s="161">
        <f t="shared" si="387"/>
        <v>6020.9699999999993</v>
      </c>
      <c r="P510" s="161">
        <f t="shared" si="387"/>
        <v>10263.31</v>
      </c>
      <c r="Q510" s="161">
        <f t="shared" si="387"/>
        <v>120330.47</v>
      </c>
      <c r="R510" s="161">
        <f t="shared" si="387"/>
        <v>0</v>
      </c>
      <c r="S510" s="161">
        <f t="shared" si="387"/>
        <v>0</v>
      </c>
      <c r="T510" s="161">
        <f t="shared" si="387"/>
        <v>41872.82</v>
      </c>
      <c r="U510" s="161">
        <f t="shared" si="387"/>
        <v>50584.22</v>
      </c>
      <c r="V510" s="161">
        <f t="shared" si="387"/>
        <v>0</v>
      </c>
      <c r="W510" s="161">
        <f t="shared" si="387"/>
        <v>0</v>
      </c>
      <c r="X510" s="161">
        <f t="shared" si="387"/>
        <v>151369.76</v>
      </c>
      <c r="Y510" s="161">
        <f t="shared" si="387"/>
        <v>0</v>
      </c>
      <c r="Z510" s="161">
        <f t="shared" si="388"/>
        <v>0</v>
      </c>
      <c r="AA510" s="161">
        <f t="shared" si="388"/>
        <v>0</v>
      </c>
      <c r="AB510" s="161">
        <f t="shared" si="388"/>
        <v>0</v>
      </c>
      <c r="AC510" s="161">
        <f t="shared" si="388"/>
        <v>0</v>
      </c>
      <c r="AD510" s="161">
        <f t="shared" si="388"/>
        <v>0</v>
      </c>
      <c r="AE510" s="161">
        <f t="shared" si="388"/>
        <v>7831.42</v>
      </c>
      <c r="AF510" s="161">
        <f t="shared" si="388"/>
        <v>5456.74</v>
      </c>
      <c r="AG510" s="161">
        <f t="shared" si="388"/>
        <v>3658.66</v>
      </c>
      <c r="AH510" s="161">
        <f t="shared" si="388"/>
        <v>6679.47</v>
      </c>
      <c r="AI510" s="161">
        <f t="shared" si="388"/>
        <v>0</v>
      </c>
      <c r="AJ510" s="161">
        <f t="shared" si="388"/>
        <v>2901.93</v>
      </c>
      <c r="AK510" s="161">
        <f t="shared" si="388"/>
        <v>196267.21</v>
      </c>
      <c r="AL510" s="161">
        <f t="shared" si="388"/>
        <v>159832.21</v>
      </c>
      <c r="AM510" s="161">
        <f t="shared" si="388"/>
        <v>0</v>
      </c>
      <c r="AN510" s="161">
        <f t="shared" si="388"/>
        <v>0</v>
      </c>
      <c r="AO510" s="161">
        <f t="shared" si="388"/>
        <v>5569.4</v>
      </c>
      <c r="AP510" s="161">
        <f t="shared" si="389"/>
        <v>8569.0300000000007</v>
      </c>
      <c r="AQ510" s="161">
        <f t="shared" si="389"/>
        <v>0</v>
      </c>
      <c r="AR510" s="161">
        <f t="shared" si="389"/>
        <v>0</v>
      </c>
      <c r="AS510" s="161">
        <f t="shared" si="389"/>
        <v>0</v>
      </c>
      <c r="AT510" s="161">
        <f t="shared" si="389"/>
        <v>0</v>
      </c>
      <c r="AU510" s="161">
        <f t="shared" si="389"/>
        <v>0</v>
      </c>
      <c r="AV510" s="161">
        <f t="shared" si="389"/>
        <v>0</v>
      </c>
      <c r="AW510" s="161">
        <f t="shared" si="389"/>
        <v>0</v>
      </c>
      <c r="AX510" s="161">
        <f t="shared" si="389"/>
        <v>0</v>
      </c>
      <c r="AY510" s="161">
        <f t="shared" si="389"/>
        <v>0</v>
      </c>
      <c r="AZ510" s="161">
        <f t="shared" si="389"/>
        <v>0</v>
      </c>
      <c r="BA510" s="161">
        <f t="shared" si="389"/>
        <v>0</v>
      </c>
      <c r="BB510" s="161">
        <f t="shared" si="389"/>
        <v>0</v>
      </c>
      <c r="BC510" s="161">
        <f t="shared" si="389"/>
        <v>0</v>
      </c>
      <c r="BD510" s="161">
        <f t="shared" si="389"/>
        <v>0</v>
      </c>
      <c r="BE510" s="161">
        <f t="shared" si="389"/>
        <v>0</v>
      </c>
      <c r="BF510" s="161">
        <f t="shared" si="390"/>
        <v>0</v>
      </c>
      <c r="BG510" s="161">
        <f t="shared" si="390"/>
        <v>0</v>
      </c>
      <c r="BH510" s="161">
        <f t="shared" si="390"/>
        <v>0</v>
      </c>
      <c r="BI510" s="161">
        <f t="shared" si="390"/>
        <v>0</v>
      </c>
      <c r="BJ510" s="161">
        <f t="shared" si="390"/>
        <v>0</v>
      </c>
      <c r="BK510" s="161">
        <f t="shared" si="390"/>
        <v>0</v>
      </c>
      <c r="BL510" s="161">
        <f t="shared" si="390"/>
        <v>0</v>
      </c>
      <c r="BM510" s="161">
        <f t="shared" si="390"/>
        <v>0</v>
      </c>
      <c r="BN510" s="161">
        <f t="shared" si="390"/>
        <v>0</v>
      </c>
      <c r="BO510" s="161">
        <f t="shared" si="390"/>
        <v>0</v>
      </c>
      <c r="BP510" s="161">
        <f t="shared" si="390"/>
        <v>0</v>
      </c>
      <c r="BQ510" s="161">
        <f t="shared" si="390"/>
        <v>0</v>
      </c>
      <c r="BR510" s="161">
        <f t="shared" si="390"/>
        <v>0</v>
      </c>
      <c r="BS510" s="161">
        <f t="shared" si="390"/>
        <v>0</v>
      </c>
      <c r="BT510" s="161">
        <f t="shared" si="390"/>
        <v>0</v>
      </c>
      <c r="BU510" s="161">
        <f t="shared" si="390"/>
        <v>0</v>
      </c>
      <c r="BV510" s="161">
        <f t="shared" si="391"/>
        <v>0</v>
      </c>
      <c r="BW510" s="161">
        <f t="shared" si="391"/>
        <v>0</v>
      </c>
      <c r="BX510" s="161">
        <f t="shared" si="391"/>
        <v>0</v>
      </c>
      <c r="BY510" s="161">
        <f t="shared" si="391"/>
        <v>0</v>
      </c>
      <c r="BZ510" s="161">
        <f t="shared" si="391"/>
        <v>0</v>
      </c>
      <c r="CA510" s="161">
        <f t="shared" si="391"/>
        <v>0</v>
      </c>
      <c r="CB510" s="161">
        <f t="shared" si="391"/>
        <v>0</v>
      </c>
      <c r="CC510" s="161">
        <f t="shared" si="391"/>
        <v>0</v>
      </c>
      <c r="CD510" s="161">
        <f t="shared" si="391"/>
        <v>0</v>
      </c>
      <c r="CE510" s="161">
        <f t="shared" si="391"/>
        <v>0</v>
      </c>
      <c r="CF510" s="161">
        <f t="shared" si="391"/>
        <v>0</v>
      </c>
      <c r="CG510" s="161">
        <f t="shared" si="391"/>
        <v>0</v>
      </c>
      <c r="CH510" s="161">
        <f t="shared" si="391"/>
        <v>0</v>
      </c>
      <c r="CI510" s="161">
        <f t="shared" si="391"/>
        <v>0</v>
      </c>
      <c r="CJ510" s="161">
        <f t="shared" si="391"/>
        <v>0</v>
      </c>
      <c r="CK510" s="161">
        <f t="shared" si="391"/>
        <v>0</v>
      </c>
      <c r="CL510" s="131"/>
    </row>
    <row r="511" spans="1:96" ht="15" hidden="1" x14ac:dyDescent="0.25">
      <c r="A511" s="156">
        <v>197</v>
      </c>
      <c r="B511" s="157"/>
      <c r="C511" s="158"/>
      <c r="D511" s="159" t="str">
        <f t="shared" si="392"/>
        <v>7)</v>
      </c>
      <c r="E511" s="159" t="str">
        <f t="shared" si="392"/>
        <v>קרנות השקעה</v>
      </c>
      <c r="F511" s="159"/>
      <c r="G511" s="159"/>
      <c r="H511" s="159"/>
      <c r="I511" s="160"/>
      <c r="J511" s="161">
        <f t="shared" si="387"/>
        <v>1646336.2200000002</v>
      </c>
      <c r="K511" s="161">
        <f t="shared" si="387"/>
        <v>0</v>
      </c>
      <c r="L511" s="161">
        <f t="shared" si="387"/>
        <v>6844.2799999999988</v>
      </c>
      <c r="M511" s="161">
        <f t="shared" si="387"/>
        <v>437053.92</v>
      </c>
      <c r="N511" s="161">
        <f t="shared" si="387"/>
        <v>0</v>
      </c>
      <c r="O511" s="161">
        <f t="shared" si="387"/>
        <v>30386.51</v>
      </c>
      <c r="P511" s="161">
        <f t="shared" si="387"/>
        <v>31519.27</v>
      </c>
      <c r="Q511" s="161">
        <f t="shared" si="387"/>
        <v>839780.02</v>
      </c>
      <c r="R511" s="161">
        <f t="shared" si="387"/>
        <v>0</v>
      </c>
      <c r="S511" s="161">
        <f t="shared" si="387"/>
        <v>0</v>
      </c>
      <c r="T511" s="161">
        <f t="shared" si="387"/>
        <v>0</v>
      </c>
      <c r="U511" s="161">
        <f t="shared" si="387"/>
        <v>0</v>
      </c>
      <c r="V511" s="161">
        <f t="shared" si="387"/>
        <v>0</v>
      </c>
      <c r="W511" s="161">
        <f t="shared" si="387"/>
        <v>0</v>
      </c>
      <c r="X511" s="161">
        <f t="shared" si="387"/>
        <v>124257.01</v>
      </c>
      <c r="Y511" s="161">
        <f t="shared" si="387"/>
        <v>0</v>
      </c>
      <c r="Z511" s="161">
        <f t="shared" si="388"/>
        <v>0</v>
      </c>
      <c r="AA511" s="161">
        <f t="shared" si="388"/>
        <v>0</v>
      </c>
      <c r="AB511" s="161">
        <f t="shared" si="388"/>
        <v>1212.04</v>
      </c>
      <c r="AC511" s="161">
        <f t="shared" si="388"/>
        <v>0</v>
      </c>
      <c r="AD511" s="161">
        <f t="shared" si="388"/>
        <v>12255.07</v>
      </c>
      <c r="AE511" s="161">
        <f t="shared" si="388"/>
        <v>66158.64</v>
      </c>
      <c r="AF511" s="161">
        <f t="shared" si="388"/>
        <v>26929.9</v>
      </c>
      <c r="AG511" s="161">
        <f t="shared" si="388"/>
        <v>20029.75</v>
      </c>
      <c r="AH511" s="161">
        <f t="shared" si="388"/>
        <v>35430.51</v>
      </c>
      <c r="AI511" s="161">
        <f t="shared" si="388"/>
        <v>0</v>
      </c>
      <c r="AJ511" s="161">
        <f t="shared" si="388"/>
        <v>1133.56</v>
      </c>
      <c r="AK511" s="161">
        <f t="shared" si="388"/>
        <v>10662.36</v>
      </c>
      <c r="AL511" s="161">
        <f t="shared" si="388"/>
        <v>2383.56</v>
      </c>
      <c r="AM511" s="161">
        <f t="shared" si="388"/>
        <v>0</v>
      </c>
      <c r="AN511" s="161">
        <f t="shared" si="388"/>
        <v>0</v>
      </c>
      <c r="AO511" s="161">
        <f t="shared" si="388"/>
        <v>0</v>
      </c>
      <c r="AP511" s="161">
        <f t="shared" si="389"/>
        <v>299.82</v>
      </c>
      <c r="AQ511" s="161">
        <f t="shared" si="389"/>
        <v>0</v>
      </c>
      <c r="AR511" s="161">
        <f t="shared" si="389"/>
        <v>0</v>
      </c>
      <c r="AS511" s="161">
        <f t="shared" si="389"/>
        <v>0</v>
      </c>
      <c r="AT511" s="161">
        <f t="shared" si="389"/>
        <v>0</v>
      </c>
      <c r="AU511" s="161">
        <f t="shared" si="389"/>
        <v>0</v>
      </c>
      <c r="AV511" s="161">
        <f t="shared" si="389"/>
        <v>0</v>
      </c>
      <c r="AW511" s="161">
        <f t="shared" si="389"/>
        <v>0</v>
      </c>
      <c r="AX511" s="161">
        <f t="shared" si="389"/>
        <v>0</v>
      </c>
      <c r="AY511" s="161">
        <f t="shared" si="389"/>
        <v>0</v>
      </c>
      <c r="AZ511" s="161">
        <f t="shared" si="389"/>
        <v>0</v>
      </c>
      <c r="BA511" s="161">
        <f t="shared" si="389"/>
        <v>0</v>
      </c>
      <c r="BB511" s="161">
        <f t="shared" si="389"/>
        <v>0</v>
      </c>
      <c r="BC511" s="161">
        <f t="shared" si="389"/>
        <v>0</v>
      </c>
      <c r="BD511" s="161">
        <f t="shared" si="389"/>
        <v>0</v>
      </c>
      <c r="BE511" s="161">
        <f t="shared" si="389"/>
        <v>0</v>
      </c>
      <c r="BF511" s="161">
        <f t="shared" si="390"/>
        <v>0</v>
      </c>
      <c r="BG511" s="161">
        <f t="shared" si="390"/>
        <v>0</v>
      </c>
      <c r="BH511" s="161">
        <f t="shared" si="390"/>
        <v>0</v>
      </c>
      <c r="BI511" s="161">
        <f t="shared" si="390"/>
        <v>0</v>
      </c>
      <c r="BJ511" s="161">
        <f t="shared" si="390"/>
        <v>0</v>
      </c>
      <c r="BK511" s="161">
        <f t="shared" si="390"/>
        <v>0</v>
      </c>
      <c r="BL511" s="161">
        <f t="shared" si="390"/>
        <v>0</v>
      </c>
      <c r="BM511" s="161">
        <f t="shared" si="390"/>
        <v>0</v>
      </c>
      <c r="BN511" s="161">
        <f t="shared" si="390"/>
        <v>0</v>
      </c>
      <c r="BO511" s="161">
        <f t="shared" si="390"/>
        <v>0</v>
      </c>
      <c r="BP511" s="161">
        <f t="shared" si="390"/>
        <v>0</v>
      </c>
      <c r="BQ511" s="161">
        <f t="shared" si="390"/>
        <v>0</v>
      </c>
      <c r="BR511" s="161">
        <f t="shared" si="390"/>
        <v>0</v>
      </c>
      <c r="BS511" s="161">
        <f t="shared" si="390"/>
        <v>0</v>
      </c>
      <c r="BT511" s="161">
        <f t="shared" si="390"/>
        <v>0</v>
      </c>
      <c r="BU511" s="161">
        <f t="shared" si="390"/>
        <v>0</v>
      </c>
      <c r="BV511" s="161">
        <f t="shared" si="391"/>
        <v>0</v>
      </c>
      <c r="BW511" s="161">
        <f t="shared" si="391"/>
        <v>0</v>
      </c>
      <c r="BX511" s="161">
        <f t="shared" si="391"/>
        <v>0</v>
      </c>
      <c r="BY511" s="161">
        <f t="shared" si="391"/>
        <v>0</v>
      </c>
      <c r="BZ511" s="161">
        <f t="shared" si="391"/>
        <v>0</v>
      </c>
      <c r="CA511" s="161">
        <f t="shared" si="391"/>
        <v>0</v>
      </c>
      <c r="CB511" s="161">
        <f t="shared" si="391"/>
        <v>0</v>
      </c>
      <c r="CC511" s="161">
        <f t="shared" si="391"/>
        <v>0</v>
      </c>
      <c r="CD511" s="161">
        <f t="shared" si="391"/>
        <v>0</v>
      </c>
      <c r="CE511" s="161">
        <f t="shared" si="391"/>
        <v>0</v>
      </c>
      <c r="CF511" s="161">
        <f t="shared" si="391"/>
        <v>0</v>
      </c>
      <c r="CG511" s="161">
        <f t="shared" si="391"/>
        <v>0</v>
      </c>
      <c r="CH511" s="161">
        <f t="shared" si="391"/>
        <v>0</v>
      </c>
      <c r="CI511" s="161">
        <f t="shared" si="391"/>
        <v>0</v>
      </c>
      <c r="CJ511" s="161">
        <f t="shared" si="391"/>
        <v>0</v>
      </c>
      <c r="CK511" s="161">
        <f t="shared" si="391"/>
        <v>0</v>
      </c>
    </row>
    <row r="512" spans="1:96" ht="15" hidden="1" x14ac:dyDescent="0.25">
      <c r="A512" s="156">
        <v>209</v>
      </c>
      <c r="B512" s="157"/>
      <c r="C512" s="158"/>
      <c r="D512" s="159" t="str">
        <f t="shared" si="392"/>
        <v>8)</v>
      </c>
      <c r="E512" s="159" t="str">
        <f t="shared" si="392"/>
        <v>כתבי אופציה (WARRANTS)</v>
      </c>
      <c r="F512" s="159"/>
      <c r="G512" s="159"/>
      <c r="H512" s="159"/>
      <c r="I512" s="160"/>
      <c r="J512" s="161">
        <f t="shared" si="387"/>
        <v>14356.359999999999</v>
      </c>
      <c r="K512" s="161">
        <f t="shared" si="387"/>
        <v>0</v>
      </c>
      <c r="L512" s="161">
        <f t="shared" si="387"/>
        <v>43.07</v>
      </c>
      <c r="M512" s="161">
        <f t="shared" si="387"/>
        <v>791.76</v>
      </c>
      <c r="N512" s="161">
        <f t="shared" si="387"/>
        <v>0</v>
      </c>
      <c r="O512" s="161">
        <f t="shared" si="387"/>
        <v>0</v>
      </c>
      <c r="P512" s="161">
        <f t="shared" si="387"/>
        <v>488.75</v>
      </c>
      <c r="Q512" s="161">
        <f t="shared" si="387"/>
        <v>3467.7799999999997</v>
      </c>
      <c r="R512" s="161">
        <f t="shared" si="387"/>
        <v>0</v>
      </c>
      <c r="S512" s="161">
        <f t="shared" si="387"/>
        <v>0</v>
      </c>
      <c r="T512" s="161">
        <f t="shared" si="387"/>
        <v>0</v>
      </c>
      <c r="U512" s="161">
        <f t="shared" si="387"/>
        <v>746.8</v>
      </c>
      <c r="V512" s="161">
        <f t="shared" si="387"/>
        <v>0</v>
      </c>
      <c r="W512" s="161">
        <f t="shared" si="387"/>
        <v>0</v>
      </c>
      <c r="X512" s="161">
        <f t="shared" si="387"/>
        <v>0</v>
      </c>
      <c r="Y512" s="161">
        <f t="shared" si="387"/>
        <v>0</v>
      </c>
      <c r="Z512" s="161">
        <f t="shared" si="388"/>
        <v>0</v>
      </c>
      <c r="AA512" s="161">
        <f t="shared" si="388"/>
        <v>0</v>
      </c>
      <c r="AB512" s="161">
        <f t="shared" si="388"/>
        <v>67.13</v>
      </c>
      <c r="AC512" s="161">
        <f t="shared" si="388"/>
        <v>104.68</v>
      </c>
      <c r="AD512" s="161">
        <f t="shared" si="388"/>
        <v>1677.6000000000001</v>
      </c>
      <c r="AE512" s="161">
        <f t="shared" si="388"/>
        <v>164.17</v>
      </c>
      <c r="AF512" s="161">
        <f t="shared" si="388"/>
        <v>163.53</v>
      </c>
      <c r="AG512" s="161">
        <f t="shared" si="388"/>
        <v>91.88</v>
      </c>
      <c r="AH512" s="161">
        <f t="shared" si="388"/>
        <v>239.61</v>
      </c>
      <c r="AI512" s="161">
        <f t="shared" si="388"/>
        <v>0</v>
      </c>
      <c r="AJ512" s="161">
        <f t="shared" si="388"/>
        <v>114.71</v>
      </c>
      <c r="AK512" s="161">
        <f t="shared" si="388"/>
        <v>4315.51</v>
      </c>
      <c r="AL512" s="161">
        <f t="shared" si="388"/>
        <v>1665.1799999999998</v>
      </c>
      <c r="AM512" s="161">
        <f t="shared" si="388"/>
        <v>116.74</v>
      </c>
      <c r="AN512" s="161">
        <f t="shared" si="388"/>
        <v>0</v>
      </c>
      <c r="AO512" s="161">
        <f t="shared" si="388"/>
        <v>97.46</v>
      </c>
      <c r="AP512" s="161">
        <f t="shared" si="389"/>
        <v>0</v>
      </c>
      <c r="AQ512" s="161">
        <f t="shared" si="389"/>
        <v>0</v>
      </c>
      <c r="AR512" s="161">
        <f t="shared" si="389"/>
        <v>0</v>
      </c>
      <c r="AS512" s="161">
        <f t="shared" si="389"/>
        <v>0</v>
      </c>
      <c r="AT512" s="161">
        <f t="shared" si="389"/>
        <v>0</v>
      </c>
      <c r="AU512" s="161">
        <f t="shared" si="389"/>
        <v>0</v>
      </c>
      <c r="AV512" s="161">
        <f t="shared" si="389"/>
        <v>0</v>
      </c>
      <c r="AW512" s="161">
        <f t="shared" si="389"/>
        <v>0</v>
      </c>
      <c r="AX512" s="161">
        <f t="shared" si="389"/>
        <v>0</v>
      </c>
      <c r="AY512" s="161">
        <f t="shared" si="389"/>
        <v>0</v>
      </c>
      <c r="AZ512" s="161">
        <f t="shared" si="389"/>
        <v>0</v>
      </c>
      <c r="BA512" s="161">
        <f t="shared" si="389"/>
        <v>0</v>
      </c>
      <c r="BB512" s="161">
        <f t="shared" si="389"/>
        <v>0</v>
      </c>
      <c r="BC512" s="161">
        <f t="shared" si="389"/>
        <v>0</v>
      </c>
      <c r="BD512" s="161">
        <f t="shared" si="389"/>
        <v>0</v>
      </c>
      <c r="BE512" s="161">
        <f t="shared" si="389"/>
        <v>0</v>
      </c>
      <c r="BF512" s="161">
        <f t="shared" si="390"/>
        <v>0</v>
      </c>
      <c r="BG512" s="161">
        <f t="shared" si="390"/>
        <v>0</v>
      </c>
      <c r="BH512" s="161">
        <f t="shared" si="390"/>
        <v>0</v>
      </c>
      <c r="BI512" s="161">
        <f t="shared" si="390"/>
        <v>0</v>
      </c>
      <c r="BJ512" s="161">
        <f t="shared" si="390"/>
        <v>0</v>
      </c>
      <c r="BK512" s="161">
        <f t="shared" si="390"/>
        <v>0</v>
      </c>
      <c r="BL512" s="161">
        <f t="shared" si="390"/>
        <v>0</v>
      </c>
      <c r="BM512" s="161">
        <f t="shared" si="390"/>
        <v>0</v>
      </c>
      <c r="BN512" s="161">
        <f t="shared" si="390"/>
        <v>0</v>
      </c>
      <c r="BO512" s="161">
        <f t="shared" si="390"/>
        <v>0</v>
      </c>
      <c r="BP512" s="161">
        <f t="shared" si="390"/>
        <v>0</v>
      </c>
      <c r="BQ512" s="161">
        <f t="shared" si="390"/>
        <v>0</v>
      </c>
      <c r="BR512" s="161">
        <f t="shared" si="390"/>
        <v>0</v>
      </c>
      <c r="BS512" s="161">
        <f t="shared" si="390"/>
        <v>0</v>
      </c>
      <c r="BT512" s="161">
        <f t="shared" si="390"/>
        <v>0</v>
      </c>
      <c r="BU512" s="161">
        <f t="shared" si="390"/>
        <v>0</v>
      </c>
      <c r="BV512" s="161">
        <f t="shared" si="391"/>
        <v>0</v>
      </c>
      <c r="BW512" s="161">
        <f t="shared" si="391"/>
        <v>0</v>
      </c>
      <c r="BX512" s="161">
        <f t="shared" si="391"/>
        <v>0</v>
      </c>
      <c r="BY512" s="161">
        <f t="shared" si="391"/>
        <v>0</v>
      </c>
      <c r="BZ512" s="161">
        <f t="shared" si="391"/>
        <v>0</v>
      </c>
      <c r="CA512" s="161">
        <f t="shared" si="391"/>
        <v>0</v>
      </c>
      <c r="CB512" s="161">
        <f t="shared" si="391"/>
        <v>0</v>
      </c>
      <c r="CC512" s="161">
        <f t="shared" si="391"/>
        <v>0</v>
      </c>
      <c r="CD512" s="161">
        <f t="shared" si="391"/>
        <v>0</v>
      </c>
      <c r="CE512" s="161">
        <f t="shared" si="391"/>
        <v>0</v>
      </c>
      <c r="CF512" s="161">
        <f t="shared" si="391"/>
        <v>0</v>
      </c>
      <c r="CG512" s="161">
        <f t="shared" si="391"/>
        <v>0</v>
      </c>
      <c r="CH512" s="161">
        <f t="shared" si="391"/>
        <v>0</v>
      </c>
      <c r="CI512" s="161">
        <f t="shared" si="391"/>
        <v>0</v>
      </c>
      <c r="CJ512" s="161">
        <f t="shared" si="391"/>
        <v>0</v>
      </c>
      <c r="CK512" s="161">
        <f t="shared" si="391"/>
        <v>0</v>
      </c>
    </row>
    <row r="513" spans="1:89" ht="15" hidden="1" x14ac:dyDescent="0.25">
      <c r="A513" s="156">
        <v>217</v>
      </c>
      <c r="B513" s="157"/>
      <c r="C513" s="158"/>
      <c r="D513" s="159" t="str">
        <f t="shared" si="392"/>
        <v>9)</v>
      </c>
      <c r="E513" s="159" t="str">
        <f t="shared" si="392"/>
        <v>חוזים עתידיים</v>
      </c>
      <c r="F513" s="159"/>
      <c r="G513" s="159"/>
      <c r="H513" s="159"/>
      <c r="I513" s="160"/>
      <c r="J513" s="161">
        <f t="shared" si="387"/>
        <v>666791.15999999992</v>
      </c>
      <c r="K513" s="161">
        <f t="shared" si="387"/>
        <v>0</v>
      </c>
      <c r="L513" s="161">
        <f t="shared" si="387"/>
        <v>2782.95</v>
      </c>
      <c r="M513" s="161">
        <f t="shared" si="387"/>
        <v>61990.69</v>
      </c>
      <c r="N513" s="161">
        <f t="shared" si="387"/>
        <v>0</v>
      </c>
      <c r="O513" s="161">
        <f t="shared" si="387"/>
        <v>4242.04</v>
      </c>
      <c r="P513" s="161">
        <f t="shared" si="387"/>
        <v>20306.04</v>
      </c>
      <c r="Q513" s="161">
        <f t="shared" si="387"/>
        <v>127221.03</v>
      </c>
      <c r="R513" s="161">
        <f t="shared" si="387"/>
        <v>0</v>
      </c>
      <c r="S513" s="161">
        <f t="shared" si="387"/>
        <v>4384.4199999999992</v>
      </c>
      <c r="T513" s="161">
        <f t="shared" si="387"/>
        <v>21131.91</v>
      </c>
      <c r="U513" s="161">
        <f t="shared" si="387"/>
        <v>64137.640000000007</v>
      </c>
      <c r="V513" s="161">
        <f t="shared" si="387"/>
        <v>7.89</v>
      </c>
      <c r="W513" s="161">
        <f t="shared" si="387"/>
        <v>1.8</v>
      </c>
      <c r="X513" s="161">
        <f t="shared" si="387"/>
        <v>9520.5399999999991</v>
      </c>
      <c r="Y513" s="161">
        <f t="shared" si="387"/>
        <v>692.65</v>
      </c>
      <c r="Z513" s="161">
        <f t="shared" si="388"/>
        <v>25247.989999999998</v>
      </c>
      <c r="AA513" s="161">
        <f t="shared" si="388"/>
        <v>1259.1600000000001</v>
      </c>
      <c r="AB513" s="161">
        <f t="shared" si="388"/>
        <v>618.23</v>
      </c>
      <c r="AC513" s="161">
        <f t="shared" si="388"/>
        <v>27289.68</v>
      </c>
      <c r="AD513" s="161">
        <f t="shared" si="388"/>
        <v>120433.74</v>
      </c>
      <c r="AE513" s="161">
        <f t="shared" si="388"/>
        <v>12451.49</v>
      </c>
      <c r="AF513" s="161">
        <f t="shared" si="388"/>
        <v>7265.4699999999993</v>
      </c>
      <c r="AG513" s="161">
        <f t="shared" si="388"/>
        <v>2779.75</v>
      </c>
      <c r="AH513" s="161">
        <f t="shared" si="388"/>
        <v>7599.86</v>
      </c>
      <c r="AI513" s="161">
        <f t="shared" si="388"/>
        <v>53102.710000000006</v>
      </c>
      <c r="AJ513" s="161">
        <f t="shared" si="388"/>
        <v>513.62</v>
      </c>
      <c r="AK513" s="161">
        <f t="shared" si="388"/>
        <v>35081.15</v>
      </c>
      <c r="AL513" s="161">
        <f t="shared" si="388"/>
        <v>11720.33</v>
      </c>
      <c r="AM513" s="161">
        <f t="shared" si="388"/>
        <v>21131.119999999999</v>
      </c>
      <c r="AN513" s="161">
        <f t="shared" si="388"/>
        <v>0</v>
      </c>
      <c r="AO513" s="161">
        <f t="shared" si="388"/>
        <v>22641.01</v>
      </c>
      <c r="AP513" s="161">
        <f t="shared" si="389"/>
        <v>1236.25</v>
      </c>
      <c r="AQ513" s="161">
        <f t="shared" si="389"/>
        <v>0</v>
      </c>
      <c r="AR513" s="161">
        <f t="shared" si="389"/>
        <v>0</v>
      </c>
      <c r="AS513" s="161">
        <f t="shared" si="389"/>
        <v>0</v>
      </c>
      <c r="AT513" s="161">
        <f t="shared" si="389"/>
        <v>0</v>
      </c>
      <c r="AU513" s="161">
        <f t="shared" si="389"/>
        <v>0</v>
      </c>
      <c r="AV513" s="161">
        <f t="shared" si="389"/>
        <v>0</v>
      </c>
      <c r="AW513" s="161">
        <f t="shared" si="389"/>
        <v>0</v>
      </c>
      <c r="AX513" s="161">
        <f t="shared" si="389"/>
        <v>0</v>
      </c>
      <c r="AY513" s="161">
        <f t="shared" si="389"/>
        <v>0</v>
      </c>
      <c r="AZ513" s="161">
        <f t="shared" si="389"/>
        <v>0</v>
      </c>
      <c r="BA513" s="161">
        <f t="shared" si="389"/>
        <v>0</v>
      </c>
      <c r="BB513" s="161">
        <f t="shared" si="389"/>
        <v>0</v>
      </c>
      <c r="BC513" s="161">
        <f t="shared" si="389"/>
        <v>0</v>
      </c>
      <c r="BD513" s="161">
        <f t="shared" si="389"/>
        <v>0</v>
      </c>
      <c r="BE513" s="161">
        <f t="shared" si="389"/>
        <v>0</v>
      </c>
      <c r="BF513" s="161">
        <f t="shared" si="390"/>
        <v>0</v>
      </c>
      <c r="BG513" s="161">
        <f t="shared" si="390"/>
        <v>0</v>
      </c>
      <c r="BH513" s="161">
        <f t="shared" si="390"/>
        <v>0</v>
      </c>
      <c r="BI513" s="161">
        <f t="shared" si="390"/>
        <v>0</v>
      </c>
      <c r="BJ513" s="161">
        <f t="shared" si="390"/>
        <v>0</v>
      </c>
      <c r="BK513" s="161">
        <f t="shared" si="390"/>
        <v>0</v>
      </c>
      <c r="BL513" s="161">
        <f t="shared" si="390"/>
        <v>0</v>
      </c>
      <c r="BM513" s="161">
        <f t="shared" si="390"/>
        <v>0</v>
      </c>
      <c r="BN513" s="161">
        <f t="shared" si="390"/>
        <v>0</v>
      </c>
      <c r="BO513" s="161">
        <f t="shared" si="390"/>
        <v>0</v>
      </c>
      <c r="BP513" s="161">
        <f t="shared" si="390"/>
        <v>0</v>
      </c>
      <c r="BQ513" s="161">
        <f t="shared" si="390"/>
        <v>0</v>
      </c>
      <c r="BR513" s="161">
        <f t="shared" si="390"/>
        <v>0</v>
      </c>
      <c r="BS513" s="161">
        <f t="shared" si="390"/>
        <v>0</v>
      </c>
      <c r="BT513" s="161">
        <f t="shared" si="390"/>
        <v>0</v>
      </c>
      <c r="BU513" s="161">
        <f t="shared" si="390"/>
        <v>0</v>
      </c>
      <c r="BV513" s="161">
        <f t="shared" si="391"/>
        <v>0</v>
      </c>
      <c r="BW513" s="161">
        <f t="shared" si="391"/>
        <v>0</v>
      </c>
      <c r="BX513" s="161">
        <f t="shared" si="391"/>
        <v>0</v>
      </c>
      <c r="BY513" s="161">
        <f t="shared" si="391"/>
        <v>0</v>
      </c>
      <c r="BZ513" s="161">
        <f t="shared" si="391"/>
        <v>0</v>
      </c>
      <c r="CA513" s="161">
        <f t="shared" si="391"/>
        <v>0</v>
      </c>
      <c r="CB513" s="161">
        <f t="shared" si="391"/>
        <v>0</v>
      </c>
      <c r="CC513" s="161">
        <f t="shared" si="391"/>
        <v>0</v>
      </c>
      <c r="CD513" s="161">
        <f t="shared" si="391"/>
        <v>0</v>
      </c>
      <c r="CE513" s="161">
        <f t="shared" si="391"/>
        <v>0</v>
      </c>
      <c r="CF513" s="161">
        <f t="shared" si="391"/>
        <v>0</v>
      </c>
      <c r="CG513" s="161">
        <f t="shared" si="391"/>
        <v>0</v>
      </c>
      <c r="CH513" s="161">
        <f t="shared" si="391"/>
        <v>0</v>
      </c>
      <c r="CI513" s="161">
        <f t="shared" si="391"/>
        <v>0</v>
      </c>
      <c r="CJ513" s="161">
        <f t="shared" si="391"/>
        <v>0</v>
      </c>
      <c r="CK513" s="161">
        <f t="shared" si="391"/>
        <v>0</v>
      </c>
    </row>
    <row r="514" spans="1:89" ht="15" hidden="1" x14ac:dyDescent="0.25">
      <c r="A514" s="156">
        <v>234</v>
      </c>
      <c r="B514" s="157"/>
      <c r="C514" s="158"/>
      <c r="D514" s="159" t="str">
        <f t="shared" si="392"/>
        <v>10)</v>
      </c>
      <c r="E514" s="159" t="str">
        <f t="shared" si="392"/>
        <v>אופציות - (OPTIONS)</v>
      </c>
      <c r="F514" s="159"/>
      <c r="G514" s="159"/>
      <c r="H514" s="159"/>
      <c r="I514" s="160"/>
      <c r="J514" s="161">
        <f t="shared" si="387"/>
        <v>0</v>
      </c>
      <c r="K514" s="161">
        <f t="shared" si="387"/>
        <v>0</v>
      </c>
      <c r="L514" s="161">
        <f t="shared" si="387"/>
        <v>0</v>
      </c>
      <c r="M514" s="161">
        <f t="shared" si="387"/>
        <v>0</v>
      </c>
      <c r="N514" s="161">
        <f t="shared" si="387"/>
        <v>0</v>
      </c>
      <c r="O514" s="161">
        <f t="shared" si="387"/>
        <v>0</v>
      </c>
      <c r="P514" s="161">
        <f t="shared" si="387"/>
        <v>0</v>
      </c>
      <c r="Q514" s="161">
        <f t="shared" si="387"/>
        <v>0</v>
      </c>
      <c r="R514" s="161">
        <f t="shared" si="387"/>
        <v>0</v>
      </c>
      <c r="S514" s="161">
        <f t="shared" si="387"/>
        <v>0</v>
      </c>
      <c r="T514" s="161">
        <f t="shared" si="387"/>
        <v>0</v>
      </c>
      <c r="U514" s="161">
        <f t="shared" si="387"/>
        <v>0</v>
      </c>
      <c r="V514" s="161">
        <f t="shared" si="387"/>
        <v>0</v>
      </c>
      <c r="W514" s="161">
        <f t="shared" si="387"/>
        <v>0</v>
      </c>
      <c r="X514" s="161">
        <f t="shared" si="387"/>
        <v>0</v>
      </c>
      <c r="Y514" s="161">
        <f t="shared" si="387"/>
        <v>0</v>
      </c>
      <c r="Z514" s="161">
        <f t="shared" si="388"/>
        <v>0</v>
      </c>
      <c r="AA514" s="161">
        <f t="shared" si="388"/>
        <v>0</v>
      </c>
      <c r="AB514" s="161">
        <f t="shared" si="388"/>
        <v>0</v>
      </c>
      <c r="AC514" s="161">
        <f t="shared" si="388"/>
        <v>0</v>
      </c>
      <c r="AD514" s="161">
        <f t="shared" si="388"/>
        <v>0</v>
      </c>
      <c r="AE514" s="161">
        <f t="shared" si="388"/>
        <v>0</v>
      </c>
      <c r="AF514" s="161">
        <f t="shared" si="388"/>
        <v>0</v>
      </c>
      <c r="AG514" s="161">
        <f t="shared" si="388"/>
        <v>0</v>
      </c>
      <c r="AH514" s="161">
        <f t="shared" si="388"/>
        <v>0</v>
      </c>
      <c r="AI514" s="161">
        <f t="shared" si="388"/>
        <v>0</v>
      </c>
      <c r="AJ514" s="161">
        <f t="shared" si="388"/>
        <v>0</v>
      </c>
      <c r="AK514" s="161">
        <f t="shared" si="388"/>
        <v>0</v>
      </c>
      <c r="AL514" s="161">
        <f t="shared" si="388"/>
        <v>0</v>
      </c>
      <c r="AM514" s="161">
        <f t="shared" si="388"/>
        <v>0</v>
      </c>
      <c r="AN514" s="161">
        <f t="shared" si="388"/>
        <v>0</v>
      </c>
      <c r="AO514" s="161">
        <f t="shared" si="388"/>
        <v>0</v>
      </c>
      <c r="AP514" s="161">
        <f t="shared" si="389"/>
        <v>0</v>
      </c>
      <c r="AQ514" s="161">
        <f t="shared" si="389"/>
        <v>0</v>
      </c>
      <c r="AR514" s="161">
        <f t="shared" si="389"/>
        <v>0</v>
      </c>
      <c r="AS514" s="161">
        <f t="shared" si="389"/>
        <v>0</v>
      </c>
      <c r="AT514" s="161">
        <f t="shared" si="389"/>
        <v>0</v>
      </c>
      <c r="AU514" s="161">
        <f t="shared" si="389"/>
        <v>0</v>
      </c>
      <c r="AV514" s="161">
        <f t="shared" si="389"/>
        <v>0</v>
      </c>
      <c r="AW514" s="161">
        <f t="shared" si="389"/>
        <v>0</v>
      </c>
      <c r="AX514" s="161">
        <f t="shared" si="389"/>
        <v>0</v>
      </c>
      <c r="AY514" s="161">
        <f t="shared" si="389"/>
        <v>0</v>
      </c>
      <c r="AZ514" s="161">
        <f t="shared" si="389"/>
        <v>0</v>
      </c>
      <c r="BA514" s="161">
        <f t="shared" si="389"/>
        <v>0</v>
      </c>
      <c r="BB514" s="161">
        <f t="shared" si="389"/>
        <v>0</v>
      </c>
      <c r="BC514" s="161">
        <f t="shared" si="389"/>
        <v>0</v>
      </c>
      <c r="BD514" s="161">
        <f t="shared" si="389"/>
        <v>0</v>
      </c>
      <c r="BE514" s="161">
        <f t="shared" si="389"/>
        <v>0</v>
      </c>
      <c r="BF514" s="161">
        <f t="shared" si="390"/>
        <v>0</v>
      </c>
      <c r="BG514" s="161">
        <f t="shared" si="390"/>
        <v>0</v>
      </c>
      <c r="BH514" s="161">
        <f t="shared" si="390"/>
        <v>0</v>
      </c>
      <c r="BI514" s="161">
        <f t="shared" si="390"/>
        <v>0</v>
      </c>
      <c r="BJ514" s="161">
        <f t="shared" si="390"/>
        <v>0</v>
      </c>
      <c r="BK514" s="161">
        <f t="shared" si="390"/>
        <v>0</v>
      </c>
      <c r="BL514" s="161">
        <f t="shared" si="390"/>
        <v>0</v>
      </c>
      <c r="BM514" s="161">
        <f t="shared" si="390"/>
        <v>0</v>
      </c>
      <c r="BN514" s="161">
        <f t="shared" si="390"/>
        <v>0</v>
      </c>
      <c r="BO514" s="161">
        <f t="shared" si="390"/>
        <v>0</v>
      </c>
      <c r="BP514" s="161">
        <f t="shared" si="390"/>
        <v>0</v>
      </c>
      <c r="BQ514" s="161">
        <f t="shared" si="390"/>
        <v>0</v>
      </c>
      <c r="BR514" s="161">
        <f t="shared" si="390"/>
        <v>0</v>
      </c>
      <c r="BS514" s="161">
        <f t="shared" si="390"/>
        <v>0</v>
      </c>
      <c r="BT514" s="161">
        <f t="shared" si="390"/>
        <v>0</v>
      </c>
      <c r="BU514" s="161">
        <f t="shared" si="390"/>
        <v>0</v>
      </c>
      <c r="BV514" s="161">
        <f t="shared" si="391"/>
        <v>0</v>
      </c>
      <c r="BW514" s="161">
        <f t="shared" si="391"/>
        <v>0</v>
      </c>
      <c r="BX514" s="161">
        <f t="shared" si="391"/>
        <v>0</v>
      </c>
      <c r="BY514" s="161">
        <f t="shared" si="391"/>
        <v>0</v>
      </c>
      <c r="BZ514" s="161">
        <f t="shared" si="391"/>
        <v>0</v>
      </c>
      <c r="CA514" s="161">
        <f t="shared" si="391"/>
        <v>0</v>
      </c>
      <c r="CB514" s="161">
        <f t="shared" si="391"/>
        <v>0</v>
      </c>
      <c r="CC514" s="161">
        <f t="shared" si="391"/>
        <v>0</v>
      </c>
      <c r="CD514" s="161">
        <f t="shared" si="391"/>
        <v>0</v>
      </c>
      <c r="CE514" s="161">
        <f t="shared" si="391"/>
        <v>0</v>
      </c>
      <c r="CF514" s="161">
        <f t="shared" si="391"/>
        <v>0</v>
      </c>
      <c r="CG514" s="161">
        <f t="shared" si="391"/>
        <v>0</v>
      </c>
      <c r="CH514" s="161">
        <f t="shared" si="391"/>
        <v>0</v>
      </c>
      <c r="CI514" s="161">
        <f t="shared" si="391"/>
        <v>0</v>
      </c>
      <c r="CJ514" s="161">
        <f t="shared" si="391"/>
        <v>0</v>
      </c>
      <c r="CK514" s="161">
        <f t="shared" si="391"/>
        <v>0</v>
      </c>
    </row>
    <row r="515" spans="1:89" ht="15" hidden="1" x14ac:dyDescent="0.25">
      <c r="A515" s="156">
        <v>280</v>
      </c>
      <c r="B515" s="157"/>
      <c r="C515" s="158"/>
      <c r="D515" s="159" t="str">
        <f t="shared" si="392"/>
        <v>11)</v>
      </c>
      <c r="E515" s="159" t="str">
        <f t="shared" si="392"/>
        <v>מוצרים מובנים</v>
      </c>
      <c r="F515" s="159"/>
      <c r="G515" s="159"/>
      <c r="H515" s="159"/>
      <c r="I515" s="160"/>
      <c r="J515" s="161">
        <f t="shared" si="387"/>
        <v>0</v>
      </c>
      <c r="K515" s="161">
        <f t="shared" si="387"/>
        <v>0</v>
      </c>
      <c r="L515" s="161">
        <f t="shared" si="387"/>
        <v>0</v>
      </c>
      <c r="M515" s="161">
        <f t="shared" si="387"/>
        <v>0</v>
      </c>
      <c r="N515" s="161">
        <f t="shared" si="387"/>
        <v>0</v>
      </c>
      <c r="O515" s="161">
        <f t="shared" si="387"/>
        <v>0</v>
      </c>
      <c r="P515" s="161">
        <f t="shared" si="387"/>
        <v>0</v>
      </c>
      <c r="Q515" s="161">
        <f t="shared" si="387"/>
        <v>0</v>
      </c>
      <c r="R515" s="161">
        <f t="shared" si="387"/>
        <v>0</v>
      </c>
      <c r="S515" s="161">
        <f t="shared" si="387"/>
        <v>0</v>
      </c>
      <c r="T515" s="161">
        <f t="shared" si="387"/>
        <v>0</v>
      </c>
      <c r="U515" s="161">
        <f t="shared" si="387"/>
        <v>0</v>
      </c>
      <c r="V515" s="161">
        <f t="shared" si="387"/>
        <v>0</v>
      </c>
      <c r="W515" s="161">
        <f t="shared" si="387"/>
        <v>0</v>
      </c>
      <c r="X515" s="161">
        <f t="shared" si="387"/>
        <v>0</v>
      </c>
      <c r="Y515" s="161">
        <f t="shared" si="387"/>
        <v>0</v>
      </c>
      <c r="Z515" s="161">
        <f t="shared" si="388"/>
        <v>0</v>
      </c>
      <c r="AA515" s="161">
        <f t="shared" si="388"/>
        <v>0</v>
      </c>
      <c r="AB515" s="161">
        <f t="shared" si="388"/>
        <v>0</v>
      </c>
      <c r="AC515" s="161">
        <f t="shared" si="388"/>
        <v>0</v>
      </c>
      <c r="AD515" s="161">
        <f t="shared" si="388"/>
        <v>0</v>
      </c>
      <c r="AE515" s="161">
        <f t="shared" si="388"/>
        <v>0</v>
      </c>
      <c r="AF515" s="161">
        <f t="shared" si="388"/>
        <v>0</v>
      </c>
      <c r="AG515" s="161">
        <f t="shared" si="388"/>
        <v>0</v>
      </c>
      <c r="AH515" s="161">
        <f t="shared" si="388"/>
        <v>0</v>
      </c>
      <c r="AI515" s="161">
        <f t="shared" si="388"/>
        <v>0</v>
      </c>
      <c r="AJ515" s="161">
        <f t="shared" si="388"/>
        <v>0</v>
      </c>
      <c r="AK515" s="161">
        <f t="shared" si="388"/>
        <v>0</v>
      </c>
      <c r="AL515" s="161">
        <f t="shared" si="388"/>
        <v>0</v>
      </c>
      <c r="AM515" s="161">
        <f t="shared" si="388"/>
        <v>0</v>
      </c>
      <c r="AN515" s="161">
        <f t="shared" si="388"/>
        <v>0</v>
      </c>
      <c r="AO515" s="161">
        <f t="shared" si="388"/>
        <v>0</v>
      </c>
      <c r="AP515" s="161">
        <f t="shared" si="389"/>
        <v>0</v>
      </c>
      <c r="AQ515" s="161">
        <f t="shared" si="389"/>
        <v>0</v>
      </c>
      <c r="AR515" s="161">
        <f t="shared" si="389"/>
        <v>0</v>
      </c>
      <c r="AS515" s="161">
        <f t="shared" si="389"/>
        <v>0</v>
      </c>
      <c r="AT515" s="161">
        <f t="shared" si="389"/>
        <v>0</v>
      </c>
      <c r="AU515" s="161">
        <f t="shared" si="389"/>
        <v>0</v>
      </c>
      <c r="AV515" s="161">
        <f t="shared" si="389"/>
        <v>0</v>
      </c>
      <c r="AW515" s="161">
        <f t="shared" si="389"/>
        <v>0</v>
      </c>
      <c r="AX515" s="161">
        <f t="shared" si="389"/>
        <v>0</v>
      </c>
      <c r="AY515" s="161">
        <f t="shared" si="389"/>
        <v>0</v>
      </c>
      <c r="AZ515" s="161">
        <f t="shared" si="389"/>
        <v>0</v>
      </c>
      <c r="BA515" s="161">
        <f t="shared" si="389"/>
        <v>0</v>
      </c>
      <c r="BB515" s="161">
        <f t="shared" si="389"/>
        <v>0</v>
      </c>
      <c r="BC515" s="161">
        <f t="shared" si="389"/>
        <v>0</v>
      </c>
      <c r="BD515" s="161">
        <f t="shared" si="389"/>
        <v>0</v>
      </c>
      <c r="BE515" s="161">
        <f t="shared" si="389"/>
        <v>0</v>
      </c>
      <c r="BF515" s="161">
        <f t="shared" si="390"/>
        <v>0</v>
      </c>
      <c r="BG515" s="161">
        <f t="shared" si="390"/>
        <v>0</v>
      </c>
      <c r="BH515" s="161">
        <f t="shared" si="390"/>
        <v>0</v>
      </c>
      <c r="BI515" s="161">
        <f t="shared" si="390"/>
        <v>0</v>
      </c>
      <c r="BJ515" s="161">
        <f t="shared" si="390"/>
        <v>0</v>
      </c>
      <c r="BK515" s="161">
        <f t="shared" si="390"/>
        <v>0</v>
      </c>
      <c r="BL515" s="161">
        <f t="shared" si="390"/>
        <v>0</v>
      </c>
      <c r="BM515" s="161">
        <f t="shared" si="390"/>
        <v>0</v>
      </c>
      <c r="BN515" s="161">
        <f t="shared" si="390"/>
        <v>0</v>
      </c>
      <c r="BO515" s="161">
        <f t="shared" si="390"/>
        <v>0</v>
      </c>
      <c r="BP515" s="161">
        <f t="shared" si="390"/>
        <v>0</v>
      </c>
      <c r="BQ515" s="161">
        <f t="shared" si="390"/>
        <v>0</v>
      </c>
      <c r="BR515" s="161">
        <f t="shared" si="390"/>
        <v>0</v>
      </c>
      <c r="BS515" s="161">
        <f t="shared" si="390"/>
        <v>0</v>
      </c>
      <c r="BT515" s="161">
        <f t="shared" si="390"/>
        <v>0</v>
      </c>
      <c r="BU515" s="161">
        <f t="shared" si="390"/>
        <v>0</v>
      </c>
      <c r="BV515" s="161">
        <f t="shared" si="391"/>
        <v>0</v>
      </c>
      <c r="BW515" s="161">
        <f t="shared" si="391"/>
        <v>0</v>
      </c>
      <c r="BX515" s="161">
        <f t="shared" si="391"/>
        <v>0</v>
      </c>
      <c r="BY515" s="161">
        <f t="shared" si="391"/>
        <v>0</v>
      </c>
      <c r="BZ515" s="161">
        <f t="shared" si="391"/>
        <v>0</v>
      </c>
      <c r="CA515" s="161">
        <f t="shared" si="391"/>
        <v>0</v>
      </c>
      <c r="CB515" s="161">
        <f t="shared" si="391"/>
        <v>0</v>
      </c>
      <c r="CC515" s="161">
        <f t="shared" si="391"/>
        <v>0</v>
      </c>
      <c r="CD515" s="161">
        <f t="shared" si="391"/>
        <v>0</v>
      </c>
      <c r="CE515" s="161">
        <f t="shared" si="391"/>
        <v>0</v>
      </c>
      <c r="CF515" s="161">
        <f t="shared" si="391"/>
        <v>0</v>
      </c>
      <c r="CG515" s="161">
        <f t="shared" si="391"/>
        <v>0</v>
      </c>
      <c r="CH515" s="161">
        <f t="shared" si="391"/>
        <v>0</v>
      </c>
      <c r="CI515" s="161">
        <f t="shared" si="391"/>
        <v>0</v>
      </c>
      <c r="CJ515" s="161">
        <f t="shared" si="391"/>
        <v>0</v>
      </c>
      <c r="CK515" s="161">
        <f t="shared" si="391"/>
        <v>0</v>
      </c>
    </row>
    <row r="516" spans="1:89" ht="15" hidden="1" x14ac:dyDescent="0.25">
      <c r="A516" s="156">
        <v>392</v>
      </c>
      <c r="B516" s="157"/>
      <c r="C516" s="158" t="str">
        <f t="shared" ref="C516:D520" si="393">VLOOKUP($A516,$A$10:$M$500,C$500,0)</f>
        <v xml:space="preserve">ג. </v>
      </c>
      <c r="D516" s="159" t="str">
        <f t="shared" si="393"/>
        <v>הלוואות (למעט לחברות מוחזקות):</v>
      </c>
      <c r="E516" s="159"/>
      <c r="F516" s="159"/>
      <c r="G516" s="159"/>
      <c r="H516" s="159"/>
      <c r="I516" s="160"/>
      <c r="J516" s="161">
        <f t="shared" si="387"/>
        <v>353991.64999999997</v>
      </c>
      <c r="K516" s="161">
        <f t="shared" si="387"/>
        <v>0</v>
      </c>
      <c r="L516" s="161">
        <f t="shared" si="387"/>
        <v>0</v>
      </c>
      <c r="M516" s="161">
        <f t="shared" si="387"/>
        <v>10309.280000000001</v>
      </c>
      <c r="N516" s="161">
        <f t="shared" si="387"/>
        <v>0</v>
      </c>
      <c r="O516" s="161">
        <f t="shared" si="387"/>
        <v>4069.9000000000005</v>
      </c>
      <c r="P516" s="161">
        <f t="shared" si="387"/>
        <v>2262.17</v>
      </c>
      <c r="Q516" s="161">
        <f t="shared" si="387"/>
        <v>81755.98</v>
      </c>
      <c r="R516" s="161">
        <f t="shared" si="387"/>
        <v>2880.04</v>
      </c>
      <c r="S516" s="161">
        <f t="shared" si="387"/>
        <v>3423.59</v>
      </c>
      <c r="T516" s="161">
        <f t="shared" si="387"/>
        <v>0</v>
      </c>
      <c r="U516" s="161">
        <f t="shared" si="387"/>
        <v>81461.45</v>
      </c>
      <c r="V516" s="161">
        <f t="shared" si="387"/>
        <v>0</v>
      </c>
      <c r="W516" s="161">
        <f t="shared" si="387"/>
        <v>0</v>
      </c>
      <c r="X516" s="161">
        <f t="shared" si="387"/>
        <v>877.94</v>
      </c>
      <c r="Y516" s="161">
        <f t="shared" si="387"/>
        <v>1445.58</v>
      </c>
      <c r="Z516" s="161">
        <f t="shared" si="388"/>
        <v>0</v>
      </c>
      <c r="AA516" s="161">
        <f t="shared" si="388"/>
        <v>58826.58</v>
      </c>
      <c r="AB516" s="161">
        <f t="shared" si="388"/>
        <v>4304.46</v>
      </c>
      <c r="AC516" s="161">
        <f t="shared" si="388"/>
        <v>0</v>
      </c>
      <c r="AD516" s="161">
        <f t="shared" si="388"/>
        <v>62133.23</v>
      </c>
      <c r="AE516" s="161">
        <f t="shared" si="388"/>
        <v>2035.5400000000002</v>
      </c>
      <c r="AF516" s="161">
        <f t="shared" si="388"/>
        <v>961.74</v>
      </c>
      <c r="AG516" s="161">
        <f t="shared" si="388"/>
        <v>855.81999999999994</v>
      </c>
      <c r="AH516" s="161">
        <f t="shared" si="388"/>
        <v>1778.33</v>
      </c>
      <c r="AI516" s="161">
        <f t="shared" si="388"/>
        <v>0</v>
      </c>
      <c r="AJ516" s="161">
        <f t="shared" si="388"/>
        <v>653.34</v>
      </c>
      <c r="AK516" s="161">
        <f t="shared" si="388"/>
        <v>33956.68</v>
      </c>
      <c r="AL516" s="161">
        <f t="shared" si="388"/>
        <v>0</v>
      </c>
      <c r="AM516" s="161">
        <f t="shared" si="388"/>
        <v>0</v>
      </c>
      <c r="AN516" s="161">
        <f t="shared" si="388"/>
        <v>0</v>
      </c>
      <c r="AO516" s="161">
        <f t="shared" si="388"/>
        <v>0</v>
      </c>
      <c r="AP516" s="161">
        <f t="shared" si="389"/>
        <v>0</v>
      </c>
      <c r="AQ516" s="161">
        <f t="shared" si="389"/>
        <v>0</v>
      </c>
      <c r="AR516" s="161">
        <f t="shared" si="389"/>
        <v>0</v>
      </c>
      <c r="AS516" s="161">
        <f t="shared" si="389"/>
        <v>0</v>
      </c>
      <c r="AT516" s="161">
        <f t="shared" si="389"/>
        <v>0</v>
      </c>
      <c r="AU516" s="161">
        <f t="shared" si="389"/>
        <v>0</v>
      </c>
      <c r="AV516" s="161">
        <f t="shared" si="389"/>
        <v>0</v>
      </c>
      <c r="AW516" s="161">
        <f t="shared" si="389"/>
        <v>0</v>
      </c>
      <c r="AX516" s="161">
        <f t="shared" si="389"/>
        <v>0</v>
      </c>
      <c r="AY516" s="161">
        <f t="shared" si="389"/>
        <v>0</v>
      </c>
      <c r="AZ516" s="161">
        <f t="shared" si="389"/>
        <v>0</v>
      </c>
      <c r="BA516" s="161">
        <f t="shared" si="389"/>
        <v>0</v>
      </c>
      <c r="BB516" s="161">
        <f t="shared" si="389"/>
        <v>0</v>
      </c>
      <c r="BC516" s="161">
        <f t="shared" si="389"/>
        <v>0</v>
      </c>
      <c r="BD516" s="161">
        <f t="shared" si="389"/>
        <v>0</v>
      </c>
      <c r="BE516" s="161">
        <f t="shared" si="389"/>
        <v>0</v>
      </c>
      <c r="BF516" s="161">
        <f t="shared" si="390"/>
        <v>0</v>
      </c>
      <c r="BG516" s="161">
        <f t="shared" si="390"/>
        <v>0</v>
      </c>
      <c r="BH516" s="161">
        <f t="shared" si="390"/>
        <v>0</v>
      </c>
      <c r="BI516" s="161">
        <f t="shared" si="390"/>
        <v>0</v>
      </c>
      <c r="BJ516" s="161">
        <f t="shared" si="390"/>
        <v>0</v>
      </c>
      <c r="BK516" s="161">
        <f t="shared" si="390"/>
        <v>0</v>
      </c>
      <c r="BL516" s="161">
        <f t="shared" si="390"/>
        <v>0</v>
      </c>
      <c r="BM516" s="161">
        <f t="shared" si="390"/>
        <v>0</v>
      </c>
      <c r="BN516" s="161">
        <f t="shared" si="390"/>
        <v>0</v>
      </c>
      <c r="BO516" s="161">
        <f t="shared" si="390"/>
        <v>0</v>
      </c>
      <c r="BP516" s="161">
        <f t="shared" si="390"/>
        <v>0</v>
      </c>
      <c r="BQ516" s="161">
        <f t="shared" si="390"/>
        <v>0</v>
      </c>
      <c r="BR516" s="161">
        <f t="shared" si="390"/>
        <v>0</v>
      </c>
      <c r="BS516" s="161">
        <f t="shared" si="390"/>
        <v>0</v>
      </c>
      <c r="BT516" s="161">
        <f t="shared" si="390"/>
        <v>0</v>
      </c>
      <c r="BU516" s="161">
        <f t="shared" si="390"/>
        <v>0</v>
      </c>
      <c r="BV516" s="161">
        <f t="shared" si="391"/>
        <v>0</v>
      </c>
      <c r="BW516" s="161">
        <f t="shared" si="391"/>
        <v>0</v>
      </c>
      <c r="BX516" s="161">
        <f t="shared" si="391"/>
        <v>0</v>
      </c>
      <c r="BY516" s="161">
        <f t="shared" si="391"/>
        <v>0</v>
      </c>
      <c r="BZ516" s="161">
        <f t="shared" si="391"/>
        <v>0</v>
      </c>
      <c r="CA516" s="161">
        <f t="shared" si="391"/>
        <v>0</v>
      </c>
      <c r="CB516" s="161">
        <f t="shared" si="391"/>
        <v>0</v>
      </c>
      <c r="CC516" s="161">
        <f t="shared" si="391"/>
        <v>0</v>
      </c>
      <c r="CD516" s="161">
        <f t="shared" si="391"/>
        <v>0</v>
      </c>
      <c r="CE516" s="161">
        <f t="shared" si="391"/>
        <v>0</v>
      </c>
      <c r="CF516" s="161">
        <f t="shared" si="391"/>
        <v>0</v>
      </c>
      <c r="CG516" s="161">
        <f t="shared" si="391"/>
        <v>0</v>
      </c>
      <c r="CH516" s="161">
        <f t="shared" si="391"/>
        <v>0</v>
      </c>
      <c r="CI516" s="161">
        <f t="shared" si="391"/>
        <v>0</v>
      </c>
      <c r="CJ516" s="161">
        <f t="shared" si="391"/>
        <v>0</v>
      </c>
      <c r="CK516" s="161">
        <f t="shared" si="391"/>
        <v>0</v>
      </c>
    </row>
    <row r="517" spans="1:89" ht="15" hidden="1" x14ac:dyDescent="0.25">
      <c r="A517" s="156">
        <v>417</v>
      </c>
      <c r="B517" s="157"/>
      <c r="C517" s="158" t="str">
        <f t="shared" si="393"/>
        <v xml:space="preserve">ד. </v>
      </c>
      <c r="D517" s="159" t="str">
        <f t="shared" si="393"/>
        <v>פיקדונות בבנקים ובמוסדות כספיים</v>
      </c>
      <c r="E517" s="159"/>
      <c r="F517" s="159"/>
      <c r="G517" s="159"/>
      <c r="H517" s="159"/>
      <c r="I517" s="160"/>
      <c r="J517" s="161">
        <f t="shared" si="387"/>
        <v>46689.09</v>
      </c>
      <c r="K517" s="161">
        <f t="shared" si="387"/>
        <v>0</v>
      </c>
      <c r="L517" s="161">
        <f t="shared" si="387"/>
        <v>0</v>
      </c>
      <c r="M517" s="161">
        <f t="shared" si="387"/>
        <v>0</v>
      </c>
      <c r="N517" s="161">
        <f t="shared" si="387"/>
        <v>0</v>
      </c>
      <c r="O517" s="161">
        <f t="shared" si="387"/>
        <v>0</v>
      </c>
      <c r="P517" s="161">
        <f t="shared" si="387"/>
        <v>0</v>
      </c>
      <c r="Q517" s="161">
        <f t="shared" si="387"/>
        <v>0</v>
      </c>
      <c r="R517" s="161">
        <f t="shared" si="387"/>
        <v>0</v>
      </c>
      <c r="S517" s="161">
        <f t="shared" si="387"/>
        <v>0</v>
      </c>
      <c r="T517" s="161">
        <f t="shared" si="387"/>
        <v>0</v>
      </c>
      <c r="U517" s="161">
        <f t="shared" si="387"/>
        <v>0</v>
      </c>
      <c r="V517" s="161">
        <f t="shared" si="387"/>
        <v>0</v>
      </c>
      <c r="W517" s="161">
        <f t="shared" si="387"/>
        <v>0</v>
      </c>
      <c r="X517" s="161">
        <f t="shared" si="387"/>
        <v>0</v>
      </c>
      <c r="Y517" s="161">
        <f t="shared" ref="T517:AI525" si="394">INDEX(Y$10:Y$495,MATCH($A517,$A$10:$A$495,0))</f>
        <v>0</v>
      </c>
      <c r="Z517" s="161">
        <f t="shared" si="394"/>
        <v>0</v>
      </c>
      <c r="AA517" s="161">
        <f t="shared" si="394"/>
        <v>0</v>
      </c>
      <c r="AB517" s="161">
        <f t="shared" si="394"/>
        <v>1690.0900000000001</v>
      </c>
      <c r="AC517" s="161">
        <f t="shared" si="394"/>
        <v>25621.29</v>
      </c>
      <c r="AD517" s="161">
        <f t="shared" si="388"/>
        <v>19377.71</v>
      </c>
      <c r="AE517" s="161">
        <f t="shared" si="388"/>
        <v>0</v>
      </c>
      <c r="AF517" s="161">
        <f t="shared" si="388"/>
        <v>0</v>
      </c>
      <c r="AG517" s="161">
        <f t="shared" si="388"/>
        <v>0</v>
      </c>
      <c r="AH517" s="161">
        <f t="shared" si="388"/>
        <v>0</v>
      </c>
      <c r="AI517" s="161">
        <f t="shared" si="388"/>
        <v>0</v>
      </c>
      <c r="AJ517" s="161">
        <f t="shared" si="388"/>
        <v>0</v>
      </c>
      <c r="AK517" s="161">
        <f t="shared" si="388"/>
        <v>0</v>
      </c>
      <c r="AL517" s="161">
        <f t="shared" si="388"/>
        <v>0</v>
      </c>
      <c r="AM517" s="161">
        <f t="shared" si="388"/>
        <v>0</v>
      </c>
      <c r="AN517" s="161">
        <f t="shared" si="388"/>
        <v>0</v>
      </c>
      <c r="AO517" s="161">
        <f t="shared" si="388"/>
        <v>0</v>
      </c>
      <c r="AP517" s="161">
        <f t="shared" si="389"/>
        <v>0</v>
      </c>
      <c r="AQ517" s="161">
        <f t="shared" si="389"/>
        <v>0</v>
      </c>
      <c r="AR517" s="161">
        <f t="shared" si="389"/>
        <v>0</v>
      </c>
      <c r="AS517" s="161">
        <f t="shared" si="389"/>
        <v>0</v>
      </c>
      <c r="AT517" s="161">
        <f t="shared" si="389"/>
        <v>0</v>
      </c>
      <c r="AU517" s="161">
        <f t="shared" si="389"/>
        <v>0</v>
      </c>
      <c r="AV517" s="161">
        <f t="shared" si="389"/>
        <v>0</v>
      </c>
      <c r="AW517" s="161">
        <f t="shared" si="389"/>
        <v>0</v>
      </c>
      <c r="AX517" s="161">
        <f t="shared" si="389"/>
        <v>0</v>
      </c>
      <c r="AY517" s="161">
        <f t="shared" si="389"/>
        <v>0</v>
      </c>
      <c r="AZ517" s="161">
        <f t="shared" si="389"/>
        <v>0</v>
      </c>
      <c r="BA517" s="161">
        <f t="shared" si="389"/>
        <v>0</v>
      </c>
      <c r="BB517" s="161">
        <f t="shared" si="389"/>
        <v>0</v>
      </c>
      <c r="BC517" s="161">
        <f t="shared" si="389"/>
        <v>0</v>
      </c>
      <c r="BD517" s="161">
        <f t="shared" si="389"/>
        <v>0</v>
      </c>
      <c r="BE517" s="161">
        <f t="shared" ref="BE517:BN525" si="395">INDEX(BE$10:BE$495,MATCH($A517,$A$10:$A$495,0))</f>
        <v>0</v>
      </c>
      <c r="BF517" s="161">
        <f t="shared" si="395"/>
        <v>0</v>
      </c>
      <c r="BG517" s="161">
        <f t="shared" si="395"/>
        <v>0</v>
      </c>
      <c r="BH517" s="161">
        <f t="shared" si="390"/>
        <v>0</v>
      </c>
      <c r="BI517" s="161">
        <f t="shared" si="390"/>
        <v>0</v>
      </c>
      <c r="BJ517" s="161">
        <f t="shared" si="390"/>
        <v>0</v>
      </c>
      <c r="BK517" s="161">
        <f t="shared" si="390"/>
        <v>0</v>
      </c>
      <c r="BL517" s="161">
        <f t="shared" si="390"/>
        <v>0</v>
      </c>
      <c r="BM517" s="161">
        <f t="shared" si="390"/>
        <v>0</v>
      </c>
      <c r="BN517" s="161">
        <f t="shared" si="390"/>
        <v>0</v>
      </c>
      <c r="BO517" s="161">
        <f t="shared" si="390"/>
        <v>0</v>
      </c>
      <c r="BP517" s="161">
        <f t="shared" si="390"/>
        <v>0</v>
      </c>
      <c r="BQ517" s="161">
        <f t="shared" si="390"/>
        <v>0</v>
      </c>
      <c r="BR517" s="161">
        <f t="shared" si="390"/>
        <v>0</v>
      </c>
      <c r="BS517" s="161">
        <f t="shared" si="390"/>
        <v>0</v>
      </c>
      <c r="BT517" s="161">
        <f t="shared" si="390"/>
        <v>0</v>
      </c>
      <c r="BU517" s="161">
        <f t="shared" si="390"/>
        <v>0</v>
      </c>
      <c r="BV517" s="161">
        <f t="shared" si="391"/>
        <v>0</v>
      </c>
      <c r="BW517" s="161">
        <f t="shared" si="391"/>
        <v>0</v>
      </c>
      <c r="BX517" s="161">
        <f t="shared" si="391"/>
        <v>0</v>
      </c>
      <c r="BY517" s="161">
        <f t="shared" si="391"/>
        <v>0</v>
      </c>
      <c r="BZ517" s="161">
        <f t="shared" si="391"/>
        <v>0</v>
      </c>
      <c r="CA517" s="161">
        <f t="shared" si="391"/>
        <v>0</v>
      </c>
      <c r="CB517" s="161">
        <f t="shared" si="391"/>
        <v>0</v>
      </c>
      <c r="CC517" s="161">
        <f t="shared" si="391"/>
        <v>0</v>
      </c>
      <c r="CD517" s="161">
        <f t="shared" si="391"/>
        <v>0</v>
      </c>
      <c r="CE517" s="161">
        <f t="shared" si="391"/>
        <v>0</v>
      </c>
      <c r="CF517" s="161">
        <f t="shared" si="391"/>
        <v>0</v>
      </c>
      <c r="CG517" s="161">
        <f t="shared" si="391"/>
        <v>0</v>
      </c>
      <c r="CH517" s="161">
        <f t="shared" si="391"/>
        <v>0</v>
      </c>
      <c r="CI517" s="161">
        <f t="shared" si="391"/>
        <v>0</v>
      </c>
      <c r="CJ517" s="161">
        <f t="shared" si="391"/>
        <v>0</v>
      </c>
      <c r="CK517" s="161">
        <f t="shared" ref="CK517:CT525" si="396">INDEX(CK$10:CK$495,MATCH($A517,$A$10:$A$495,0))</f>
        <v>0</v>
      </c>
    </row>
    <row r="518" spans="1:89" ht="15" hidden="1" x14ac:dyDescent="0.25">
      <c r="A518" s="156">
        <v>454</v>
      </c>
      <c r="B518" s="157"/>
      <c r="C518" s="158" t="str">
        <f t="shared" si="393"/>
        <v>ה.</v>
      </c>
      <c r="D518" s="159" t="str">
        <f t="shared" si="393"/>
        <v>השקעות בחברות מוחזקות:</v>
      </c>
      <c r="E518" s="159"/>
      <c r="F518" s="159"/>
      <c r="G518" s="159"/>
      <c r="H518" s="159"/>
      <c r="I518" s="160"/>
      <c r="J518" s="161">
        <f t="shared" ref="J518:S526" si="397">INDEX(J$10:J$495,MATCH($A518,$A$10:$A$495,0))</f>
        <v>0</v>
      </c>
      <c r="K518" s="161">
        <f t="shared" si="397"/>
        <v>0</v>
      </c>
      <c r="L518" s="161">
        <f t="shared" si="397"/>
        <v>0</v>
      </c>
      <c r="M518" s="161">
        <f t="shared" si="397"/>
        <v>0</v>
      </c>
      <c r="N518" s="161">
        <f t="shared" si="397"/>
        <v>0</v>
      </c>
      <c r="O518" s="161">
        <f t="shared" si="397"/>
        <v>0</v>
      </c>
      <c r="P518" s="161">
        <f t="shared" si="397"/>
        <v>0</v>
      </c>
      <c r="Q518" s="161">
        <f t="shared" si="397"/>
        <v>0</v>
      </c>
      <c r="R518" s="161">
        <f t="shared" si="397"/>
        <v>0</v>
      </c>
      <c r="S518" s="161">
        <f t="shared" si="397"/>
        <v>0</v>
      </c>
      <c r="T518" s="161">
        <f t="shared" si="394"/>
        <v>0</v>
      </c>
      <c r="U518" s="161">
        <f t="shared" si="394"/>
        <v>0</v>
      </c>
      <c r="V518" s="161">
        <f t="shared" si="394"/>
        <v>0</v>
      </c>
      <c r="W518" s="161">
        <f t="shared" si="394"/>
        <v>0</v>
      </c>
      <c r="X518" s="161">
        <f t="shared" si="394"/>
        <v>0</v>
      </c>
      <c r="Y518" s="161">
        <f t="shared" si="394"/>
        <v>0</v>
      </c>
      <c r="Z518" s="161">
        <f t="shared" si="394"/>
        <v>0</v>
      </c>
      <c r="AA518" s="161">
        <f t="shared" si="394"/>
        <v>0</v>
      </c>
      <c r="AB518" s="161">
        <f t="shared" si="394"/>
        <v>0</v>
      </c>
      <c r="AC518" s="161">
        <f t="shared" si="394"/>
        <v>0</v>
      </c>
      <c r="AD518" s="161">
        <f t="shared" si="394"/>
        <v>0</v>
      </c>
      <c r="AE518" s="161">
        <f t="shared" si="394"/>
        <v>0</v>
      </c>
      <c r="AF518" s="161">
        <f t="shared" si="394"/>
        <v>0</v>
      </c>
      <c r="AG518" s="161">
        <f t="shared" si="394"/>
        <v>0</v>
      </c>
      <c r="AH518" s="161">
        <f t="shared" si="394"/>
        <v>0</v>
      </c>
      <c r="AI518" s="161">
        <f t="shared" si="394"/>
        <v>0</v>
      </c>
      <c r="AJ518" s="161">
        <f t="shared" ref="AJ518:AY526" si="398">INDEX(AJ$10:AJ$495,MATCH($A518,$A$10:$A$495,0))</f>
        <v>0</v>
      </c>
      <c r="AK518" s="161">
        <f t="shared" si="398"/>
        <v>0</v>
      </c>
      <c r="AL518" s="161">
        <f t="shared" si="398"/>
        <v>0</v>
      </c>
      <c r="AM518" s="161">
        <f t="shared" si="398"/>
        <v>0</v>
      </c>
      <c r="AN518" s="161">
        <f t="shared" si="398"/>
        <v>0</v>
      </c>
      <c r="AO518" s="161">
        <f t="shared" si="398"/>
        <v>0</v>
      </c>
      <c r="AP518" s="161">
        <f t="shared" si="398"/>
        <v>0</v>
      </c>
      <c r="AQ518" s="161">
        <f t="shared" si="398"/>
        <v>0</v>
      </c>
      <c r="AR518" s="161">
        <f t="shared" si="398"/>
        <v>0</v>
      </c>
      <c r="AS518" s="161">
        <f t="shared" si="398"/>
        <v>0</v>
      </c>
      <c r="AT518" s="161">
        <f t="shared" si="398"/>
        <v>0</v>
      </c>
      <c r="AU518" s="161">
        <f t="shared" si="398"/>
        <v>0</v>
      </c>
      <c r="AV518" s="161">
        <f t="shared" si="398"/>
        <v>0</v>
      </c>
      <c r="AW518" s="161">
        <f t="shared" si="398"/>
        <v>0</v>
      </c>
      <c r="AX518" s="161">
        <f t="shared" si="398"/>
        <v>0</v>
      </c>
      <c r="AY518" s="161">
        <f t="shared" si="398"/>
        <v>0</v>
      </c>
      <c r="AZ518" s="161">
        <f t="shared" ref="AZ518:BO526" si="399">INDEX(AZ$10:AZ$495,MATCH($A518,$A$10:$A$495,0))</f>
        <v>0</v>
      </c>
      <c r="BA518" s="161">
        <f t="shared" si="399"/>
        <v>0</v>
      </c>
      <c r="BB518" s="161">
        <f t="shared" si="399"/>
        <v>0</v>
      </c>
      <c r="BC518" s="161">
        <f t="shared" si="399"/>
        <v>0</v>
      </c>
      <c r="BD518" s="161">
        <f t="shared" si="399"/>
        <v>0</v>
      </c>
      <c r="BE518" s="161">
        <f t="shared" si="399"/>
        <v>0</v>
      </c>
      <c r="BF518" s="161">
        <f t="shared" si="399"/>
        <v>0</v>
      </c>
      <c r="BG518" s="161">
        <f t="shared" si="399"/>
        <v>0</v>
      </c>
      <c r="BH518" s="161">
        <f t="shared" si="399"/>
        <v>0</v>
      </c>
      <c r="BI518" s="161">
        <f t="shared" si="399"/>
        <v>0</v>
      </c>
      <c r="BJ518" s="161">
        <f t="shared" si="399"/>
        <v>0</v>
      </c>
      <c r="BK518" s="161">
        <f t="shared" si="399"/>
        <v>0</v>
      </c>
      <c r="BL518" s="161">
        <f t="shared" si="399"/>
        <v>0</v>
      </c>
      <c r="BM518" s="161">
        <f t="shared" si="399"/>
        <v>0</v>
      </c>
      <c r="BN518" s="161">
        <f t="shared" si="399"/>
        <v>0</v>
      </c>
      <c r="BO518" s="161">
        <f t="shared" si="399"/>
        <v>0</v>
      </c>
      <c r="BP518" s="161">
        <f t="shared" ref="BP518:CE526" si="400">INDEX(BP$10:BP$495,MATCH($A518,$A$10:$A$495,0))</f>
        <v>0</v>
      </c>
      <c r="BQ518" s="161">
        <f t="shared" si="400"/>
        <v>0</v>
      </c>
      <c r="BR518" s="161">
        <f t="shared" si="400"/>
        <v>0</v>
      </c>
      <c r="BS518" s="161">
        <f t="shared" si="400"/>
        <v>0</v>
      </c>
      <c r="BT518" s="161">
        <f t="shared" si="400"/>
        <v>0</v>
      </c>
      <c r="BU518" s="161">
        <f t="shared" si="400"/>
        <v>0</v>
      </c>
      <c r="BV518" s="161">
        <f t="shared" si="400"/>
        <v>0</v>
      </c>
      <c r="BW518" s="161">
        <f t="shared" si="400"/>
        <v>0</v>
      </c>
      <c r="BX518" s="161">
        <f t="shared" si="400"/>
        <v>0</v>
      </c>
      <c r="BY518" s="161">
        <f t="shared" si="400"/>
        <v>0</v>
      </c>
      <c r="BZ518" s="161">
        <f t="shared" si="400"/>
        <v>0</v>
      </c>
      <c r="CA518" s="161">
        <f t="shared" si="400"/>
        <v>0</v>
      </c>
      <c r="CB518" s="161">
        <f t="shared" si="400"/>
        <v>0</v>
      </c>
      <c r="CC518" s="161">
        <f t="shared" si="400"/>
        <v>0</v>
      </c>
      <c r="CD518" s="161">
        <f t="shared" si="400"/>
        <v>0</v>
      </c>
      <c r="CE518" s="161">
        <f t="shared" si="400"/>
        <v>0</v>
      </c>
      <c r="CF518" s="161">
        <f t="shared" ref="CB518:CO526" si="401">INDEX(CF$10:CF$495,MATCH($A518,$A$10:$A$495,0))</f>
        <v>0</v>
      </c>
      <c r="CG518" s="161">
        <f t="shared" si="401"/>
        <v>0</v>
      </c>
      <c r="CH518" s="161">
        <f t="shared" si="401"/>
        <v>0</v>
      </c>
      <c r="CI518" s="161">
        <f t="shared" si="401"/>
        <v>0</v>
      </c>
      <c r="CJ518" s="161">
        <f t="shared" si="401"/>
        <v>0</v>
      </c>
      <c r="CK518" s="161">
        <f t="shared" si="401"/>
        <v>0</v>
      </c>
    </row>
    <row r="519" spans="1:89" ht="15" hidden="1" x14ac:dyDescent="0.25">
      <c r="A519" s="156">
        <v>486</v>
      </c>
      <c r="B519" s="157"/>
      <c r="C519" s="158" t="str">
        <f t="shared" si="393"/>
        <v>ו.</v>
      </c>
      <c r="D519" s="159" t="str">
        <f t="shared" si="393"/>
        <v>זכויות במקרקעין</v>
      </c>
      <c r="E519" s="159"/>
      <c r="F519" s="159"/>
      <c r="G519" s="159"/>
      <c r="H519" s="159"/>
      <c r="I519" s="160"/>
      <c r="J519" s="161">
        <f t="shared" si="397"/>
        <v>390857.38</v>
      </c>
      <c r="K519" s="161">
        <f t="shared" si="397"/>
        <v>0</v>
      </c>
      <c r="L519" s="161">
        <f t="shared" si="397"/>
        <v>0</v>
      </c>
      <c r="M519" s="161">
        <f t="shared" si="397"/>
        <v>195428.69</v>
      </c>
      <c r="N519" s="161">
        <f t="shared" si="397"/>
        <v>0</v>
      </c>
      <c r="O519" s="161">
        <f t="shared" si="397"/>
        <v>0</v>
      </c>
      <c r="P519" s="161">
        <f t="shared" si="397"/>
        <v>0</v>
      </c>
      <c r="Q519" s="161">
        <f t="shared" si="397"/>
        <v>195428.69</v>
      </c>
      <c r="R519" s="161">
        <f t="shared" si="397"/>
        <v>0</v>
      </c>
      <c r="S519" s="161">
        <f t="shared" si="397"/>
        <v>0</v>
      </c>
      <c r="T519" s="161">
        <f t="shared" si="394"/>
        <v>0</v>
      </c>
      <c r="U519" s="161">
        <f t="shared" si="394"/>
        <v>0</v>
      </c>
      <c r="V519" s="161">
        <f t="shared" si="394"/>
        <v>0</v>
      </c>
      <c r="W519" s="161">
        <f t="shared" si="394"/>
        <v>0</v>
      </c>
      <c r="X519" s="161">
        <f t="shared" si="394"/>
        <v>0</v>
      </c>
      <c r="Y519" s="161">
        <f t="shared" si="394"/>
        <v>0</v>
      </c>
      <c r="Z519" s="161">
        <f t="shared" si="394"/>
        <v>0</v>
      </c>
      <c r="AA519" s="161">
        <f t="shared" si="394"/>
        <v>0</v>
      </c>
      <c r="AB519" s="161">
        <f t="shared" si="394"/>
        <v>0</v>
      </c>
      <c r="AC519" s="161">
        <f t="shared" si="394"/>
        <v>0</v>
      </c>
      <c r="AD519" s="161">
        <f t="shared" si="394"/>
        <v>0</v>
      </c>
      <c r="AE519" s="161">
        <f t="shared" si="394"/>
        <v>0</v>
      </c>
      <c r="AF519" s="161">
        <f t="shared" si="394"/>
        <v>0</v>
      </c>
      <c r="AG519" s="161">
        <f t="shared" si="394"/>
        <v>0</v>
      </c>
      <c r="AH519" s="161">
        <f t="shared" si="394"/>
        <v>0</v>
      </c>
      <c r="AI519" s="161">
        <f t="shared" si="394"/>
        <v>0</v>
      </c>
      <c r="AJ519" s="161">
        <f t="shared" si="398"/>
        <v>0</v>
      </c>
      <c r="AK519" s="161">
        <f t="shared" si="398"/>
        <v>0</v>
      </c>
      <c r="AL519" s="161">
        <f t="shared" si="398"/>
        <v>0</v>
      </c>
      <c r="AM519" s="161">
        <f t="shared" si="398"/>
        <v>0</v>
      </c>
      <c r="AN519" s="161">
        <f t="shared" si="398"/>
        <v>0</v>
      </c>
      <c r="AO519" s="161">
        <f t="shared" si="398"/>
        <v>0</v>
      </c>
      <c r="AP519" s="161">
        <f t="shared" si="398"/>
        <v>0</v>
      </c>
      <c r="AQ519" s="161">
        <f t="shared" si="398"/>
        <v>0</v>
      </c>
      <c r="AR519" s="161">
        <f t="shared" si="398"/>
        <v>0</v>
      </c>
      <c r="AS519" s="161">
        <f t="shared" si="398"/>
        <v>0</v>
      </c>
      <c r="AT519" s="161">
        <f t="shared" si="398"/>
        <v>0</v>
      </c>
      <c r="AU519" s="161">
        <f t="shared" si="398"/>
        <v>0</v>
      </c>
      <c r="AV519" s="161">
        <f t="shared" si="398"/>
        <v>0</v>
      </c>
      <c r="AW519" s="161">
        <f t="shared" si="398"/>
        <v>0</v>
      </c>
      <c r="AX519" s="161">
        <f t="shared" si="398"/>
        <v>0</v>
      </c>
      <c r="AY519" s="161">
        <f t="shared" si="398"/>
        <v>0</v>
      </c>
      <c r="AZ519" s="161">
        <f t="shared" si="399"/>
        <v>0</v>
      </c>
      <c r="BA519" s="161">
        <f t="shared" si="399"/>
        <v>0</v>
      </c>
      <c r="BB519" s="161">
        <f t="shared" si="399"/>
        <v>0</v>
      </c>
      <c r="BC519" s="161">
        <f t="shared" si="399"/>
        <v>0</v>
      </c>
      <c r="BD519" s="161">
        <f t="shared" si="399"/>
        <v>0</v>
      </c>
      <c r="BE519" s="161">
        <f t="shared" si="399"/>
        <v>0</v>
      </c>
      <c r="BF519" s="161">
        <f t="shared" si="399"/>
        <v>0</v>
      </c>
      <c r="BG519" s="161">
        <f t="shared" si="399"/>
        <v>0</v>
      </c>
      <c r="BH519" s="161">
        <f t="shared" si="399"/>
        <v>0</v>
      </c>
      <c r="BI519" s="161">
        <f t="shared" si="399"/>
        <v>0</v>
      </c>
      <c r="BJ519" s="161">
        <f t="shared" si="399"/>
        <v>0</v>
      </c>
      <c r="BK519" s="161">
        <f t="shared" si="399"/>
        <v>0</v>
      </c>
      <c r="BL519" s="161">
        <f t="shared" si="399"/>
        <v>0</v>
      </c>
      <c r="BM519" s="161">
        <f t="shared" si="399"/>
        <v>0</v>
      </c>
      <c r="BN519" s="161">
        <f t="shared" si="399"/>
        <v>0</v>
      </c>
      <c r="BO519" s="161">
        <f t="shared" si="399"/>
        <v>0</v>
      </c>
      <c r="BP519" s="161">
        <f t="shared" si="400"/>
        <v>0</v>
      </c>
      <c r="BQ519" s="161">
        <f t="shared" si="400"/>
        <v>0</v>
      </c>
      <c r="BR519" s="161">
        <f t="shared" si="400"/>
        <v>0</v>
      </c>
      <c r="BS519" s="161">
        <f t="shared" si="400"/>
        <v>0</v>
      </c>
      <c r="BT519" s="161">
        <f t="shared" si="400"/>
        <v>0</v>
      </c>
      <c r="BU519" s="161">
        <f t="shared" si="400"/>
        <v>0</v>
      </c>
      <c r="BV519" s="161">
        <f t="shared" si="400"/>
        <v>0</v>
      </c>
      <c r="BW519" s="161">
        <f t="shared" si="400"/>
        <v>0</v>
      </c>
      <c r="BX519" s="161">
        <f t="shared" si="400"/>
        <v>0</v>
      </c>
      <c r="BY519" s="161">
        <f t="shared" si="400"/>
        <v>0</v>
      </c>
      <c r="BZ519" s="161">
        <f t="shared" si="400"/>
        <v>0</v>
      </c>
      <c r="CA519" s="161">
        <f t="shared" si="400"/>
        <v>0</v>
      </c>
      <c r="CB519" s="161">
        <f t="shared" si="401"/>
        <v>0</v>
      </c>
      <c r="CC519" s="161">
        <f t="shared" si="401"/>
        <v>0</v>
      </c>
      <c r="CD519" s="161">
        <f t="shared" si="401"/>
        <v>0</v>
      </c>
      <c r="CE519" s="161">
        <f t="shared" si="401"/>
        <v>0</v>
      </c>
      <c r="CF519" s="161">
        <f t="shared" si="401"/>
        <v>0</v>
      </c>
      <c r="CG519" s="161">
        <f t="shared" si="401"/>
        <v>0</v>
      </c>
      <c r="CH519" s="161">
        <f t="shared" si="401"/>
        <v>0</v>
      </c>
      <c r="CI519" s="161">
        <f t="shared" si="401"/>
        <v>0</v>
      </c>
      <c r="CJ519" s="161">
        <f t="shared" si="401"/>
        <v>0</v>
      </c>
      <c r="CK519" s="161">
        <f t="shared" si="401"/>
        <v>0</v>
      </c>
    </row>
    <row r="520" spans="1:89" ht="15" hidden="1" x14ac:dyDescent="0.25">
      <c r="A520" s="163">
        <v>494</v>
      </c>
      <c r="B520" s="164"/>
      <c r="C520" s="165" t="str">
        <f t="shared" si="393"/>
        <v>ז.</v>
      </c>
      <c r="D520" s="166" t="str">
        <f t="shared" si="393"/>
        <v>השקעות אחרות</v>
      </c>
      <c r="E520" s="166"/>
      <c r="F520" s="166"/>
      <c r="G520" s="166"/>
      <c r="H520" s="166"/>
      <c r="I520" s="167"/>
      <c r="J520" s="140">
        <f t="shared" si="397"/>
        <v>0</v>
      </c>
      <c r="K520" s="140">
        <f t="shared" si="397"/>
        <v>0</v>
      </c>
      <c r="L520" s="140">
        <f t="shared" si="397"/>
        <v>0</v>
      </c>
      <c r="M520" s="140">
        <f t="shared" si="397"/>
        <v>0</v>
      </c>
      <c r="N520" s="140">
        <f t="shared" si="397"/>
        <v>0</v>
      </c>
      <c r="O520" s="140">
        <f t="shared" si="397"/>
        <v>0</v>
      </c>
      <c r="P520" s="140">
        <f t="shared" si="397"/>
        <v>0</v>
      </c>
      <c r="Q520" s="140">
        <f t="shared" si="397"/>
        <v>0</v>
      </c>
      <c r="R520" s="140">
        <f t="shared" si="397"/>
        <v>0</v>
      </c>
      <c r="S520" s="140">
        <f t="shared" si="397"/>
        <v>0</v>
      </c>
      <c r="T520" s="140">
        <f t="shared" si="394"/>
        <v>0</v>
      </c>
      <c r="U520" s="140">
        <f t="shared" si="394"/>
        <v>0</v>
      </c>
      <c r="V520" s="140">
        <f t="shared" si="394"/>
        <v>0</v>
      </c>
      <c r="W520" s="140">
        <f t="shared" si="394"/>
        <v>0</v>
      </c>
      <c r="X520" s="140">
        <f t="shared" si="394"/>
        <v>0</v>
      </c>
      <c r="Y520" s="140">
        <f t="shared" si="394"/>
        <v>0</v>
      </c>
      <c r="Z520" s="140">
        <f t="shared" si="394"/>
        <v>0</v>
      </c>
      <c r="AA520" s="140">
        <f t="shared" si="394"/>
        <v>0</v>
      </c>
      <c r="AB520" s="140">
        <f t="shared" si="394"/>
        <v>0</v>
      </c>
      <c r="AC520" s="140">
        <f t="shared" si="394"/>
        <v>0</v>
      </c>
      <c r="AD520" s="140">
        <f t="shared" si="394"/>
        <v>0</v>
      </c>
      <c r="AE520" s="140">
        <f t="shared" si="394"/>
        <v>0</v>
      </c>
      <c r="AF520" s="140">
        <f t="shared" si="394"/>
        <v>0</v>
      </c>
      <c r="AG520" s="140">
        <f t="shared" si="394"/>
        <v>0</v>
      </c>
      <c r="AH520" s="140">
        <f t="shared" si="394"/>
        <v>0</v>
      </c>
      <c r="AI520" s="140">
        <f t="shared" si="394"/>
        <v>0</v>
      </c>
      <c r="AJ520" s="140">
        <f t="shared" si="398"/>
        <v>0</v>
      </c>
      <c r="AK520" s="140">
        <f t="shared" si="398"/>
        <v>0</v>
      </c>
      <c r="AL520" s="140">
        <f t="shared" si="398"/>
        <v>0</v>
      </c>
      <c r="AM520" s="140">
        <f t="shared" si="398"/>
        <v>0</v>
      </c>
      <c r="AN520" s="140">
        <f t="shared" si="398"/>
        <v>0</v>
      </c>
      <c r="AO520" s="140">
        <f t="shared" si="398"/>
        <v>0</v>
      </c>
      <c r="AP520" s="140">
        <f t="shared" si="398"/>
        <v>0</v>
      </c>
      <c r="AQ520" s="140">
        <f t="shared" si="398"/>
        <v>0</v>
      </c>
      <c r="AR520" s="140">
        <f t="shared" si="398"/>
        <v>0</v>
      </c>
      <c r="AS520" s="140">
        <f t="shared" si="398"/>
        <v>0</v>
      </c>
      <c r="AT520" s="140">
        <f t="shared" si="398"/>
        <v>0</v>
      </c>
      <c r="AU520" s="140">
        <f t="shared" si="398"/>
        <v>0</v>
      </c>
      <c r="AV520" s="140">
        <f t="shared" si="398"/>
        <v>0</v>
      </c>
      <c r="AW520" s="140">
        <f t="shared" si="398"/>
        <v>0</v>
      </c>
      <c r="AX520" s="140">
        <f t="shared" si="398"/>
        <v>0</v>
      </c>
      <c r="AY520" s="140">
        <f t="shared" si="398"/>
        <v>0</v>
      </c>
      <c r="AZ520" s="140">
        <f t="shared" si="399"/>
        <v>0</v>
      </c>
      <c r="BA520" s="140">
        <f t="shared" si="399"/>
        <v>0</v>
      </c>
      <c r="BB520" s="140">
        <f t="shared" si="399"/>
        <v>0</v>
      </c>
      <c r="BC520" s="140">
        <f t="shared" si="399"/>
        <v>0</v>
      </c>
      <c r="BD520" s="140">
        <f t="shared" si="399"/>
        <v>0</v>
      </c>
      <c r="BE520" s="140">
        <f t="shared" si="399"/>
        <v>0</v>
      </c>
      <c r="BF520" s="140">
        <f t="shared" si="399"/>
        <v>0</v>
      </c>
      <c r="BG520" s="140">
        <f t="shared" si="399"/>
        <v>0</v>
      </c>
      <c r="BH520" s="140">
        <f t="shared" si="399"/>
        <v>0</v>
      </c>
      <c r="BI520" s="140">
        <f t="shared" si="399"/>
        <v>0</v>
      </c>
      <c r="BJ520" s="140">
        <f t="shared" si="399"/>
        <v>0</v>
      </c>
      <c r="BK520" s="140">
        <f t="shared" si="399"/>
        <v>0</v>
      </c>
      <c r="BL520" s="140">
        <f t="shared" si="399"/>
        <v>0</v>
      </c>
      <c r="BM520" s="140">
        <f t="shared" si="399"/>
        <v>0</v>
      </c>
      <c r="BN520" s="140">
        <f t="shared" si="399"/>
        <v>0</v>
      </c>
      <c r="BO520" s="140">
        <f t="shared" si="399"/>
        <v>0</v>
      </c>
      <c r="BP520" s="140">
        <f t="shared" si="400"/>
        <v>0</v>
      </c>
      <c r="BQ520" s="140">
        <f t="shared" si="400"/>
        <v>0</v>
      </c>
      <c r="BR520" s="140">
        <f t="shared" si="400"/>
        <v>0</v>
      </c>
      <c r="BS520" s="140">
        <f t="shared" si="400"/>
        <v>0</v>
      </c>
      <c r="BT520" s="140">
        <f t="shared" si="400"/>
        <v>0</v>
      </c>
      <c r="BU520" s="140">
        <f t="shared" si="400"/>
        <v>0</v>
      </c>
      <c r="BV520" s="140">
        <f t="shared" si="400"/>
        <v>0</v>
      </c>
      <c r="BW520" s="140">
        <f t="shared" si="400"/>
        <v>0</v>
      </c>
      <c r="BX520" s="140">
        <f t="shared" si="400"/>
        <v>0</v>
      </c>
      <c r="BY520" s="140">
        <f t="shared" si="400"/>
        <v>0</v>
      </c>
      <c r="BZ520" s="140">
        <f t="shared" si="400"/>
        <v>0</v>
      </c>
      <c r="CA520" s="140">
        <f t="shared" si="400"/>
        <v>0</v>
      </c>
      <c r="CB520" s="140">
        <f t="shared" si="401"/>
        <v>0</v>
      </c>
      <c r="CC520" s="140">
        <f t="shared" si="401"/>
        <v>0</v>
      </c>
      <c r="CD520" s="140">
        <f t="shared" si="401"/>
        <v>0</v>
      </c>
      <c r="CE520" s="140">
        <f t="shared" si="401"/>
        <v>0</v>
      </c>
      <c r="CF520" s="140">
        <f t="shared" si="401"/>
        <v>0</v>
      </c>
      <c r="CG520" s="140">
        <f t="shared" si="401"/>
        <v>0</v>
      </c>
      <c r="CH520" s="168">
        <f t="shared" si="401"/>
        <v>0</v>
      </c>
      <c r="CI520" s="168">
        <f t="shared" si="401"/>
        <v>0</v>
      </c>
      <c r="CJ520" s="168">
        <f t="shared" si="401"/>
        <v>0</v>
      </c>
      <c r="CK520" s="168">
        <f t="shared" si="401"/>
        <v>0</v>
      </c>
    </row>
    <row r="521" spans="1:89" ht="15" hidden="1" x14ac:dyDescent="0.25">
      <c r="A521" s="142"/>
      <c r="B521" s="143"/>
      <c r="C521" s="143"/>
      <c r="D521" s="143"/>
      <c r="E521" s="143"/>
      <c r="F521" s="143"/>
      <c r="G521" s="143"/>
      <c r="H521" s="143"/>
      <c r="I521" s="143"/>
      <c r="J521" s="144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  <c r="BU521" s="145"/>
      <c r="BV521" s="145"/>
      <c r="BW521" s="145"/>
      <c r="BX521" s="145"/>
      <c r="BY521" s="145"/>
      <c r="BZ521" s="145"/>
      <c r="CA521" s="145"/>
      <c r="CB521" s="145"/>
      <c r="CC521" s="145"/>
      <c r="CD521" s="145"/>
      <c r="CE521" s="145"/>
      <c r="CF521" s="145"/>
      <c r="CG521" s="145"/>
      <c r="CH521" s="145"/>
      <c r="CI521" s="145"/>
      <c r="CJ521" s="145"/>
      <c r="CK521" s="145"/>
    </row>
    <row r="522" spans="1:89" ht="17.25" hidden="1" x14ac:dyDescent="0.3">
      <c r="A522" s="148"/>
      <c r="B522" s="149"/>
      <c r="C522" s="150" t="str">
        <f>CONCATENATE($B$1," לתקופה :",[1]הערות!$C$3,"    אחוזים")</f>
        <v>הכשרה  חב' לבטוח בע"מ לתקופה :אוגוסט-2025    אחוזים</v>
      </c>
      <c r="D522" s="151"/>
      <c r="E522" s="151"/>
      <c r="F522" s="151"/>
      <c r="G522" s="151"/>
      <c r="H522" s="151"/>
      <c r="I522" s="152"/>
      <c r="J522" s="169" t="s">
        <v>226</v>
      </c>
      <c r="K522" s="169" t="s">
        <v>227</v>
      </c>
      <c r="L522" s="169" t="s">
        <v>227</v>
      </c>
      <c r="M522" s="169" t="s">
        <v>227</v>
      </c>
      <c r="N522" s="169" t="s">
        <v>227</v>
      </c>
      <c r="O522" s="169" t="s">
        <v>227</v>
      </c>
      <c r="P522" s="169" t="s">
        <v>227</v>
      </c>
      <c r="Q522" s="169" t="s">
        <v>227</v>
      </c>
      <c r="R522" s="169" t="s">
        <v>227</v>
      </c>
      <c r="S522" s="169" t="s">
        <v>227</v>
      </c>
      <c r="T522" s="169" t="s">
        <v>227</v>
      </c>
      <c r="U522" s="169" t="s">
        <v>227</v>
      </c>
      <c r="V522" s="169" t="s">
        <v>227</v>
      </c>
      <c r="W522" s="169" t="s">
        <v>227</v>
      </c>
      <c r="X522" s="169" t="s">
        <v>227</v>
      </c>
      <c r="Y522" s="169" t="s">
        <v>227</v>
      </c>
      <c r="Z522" s="169" t="s">
        <v>227</v>
      </c>
      <c r="AA522" s="169" t="s">
        <v>227</v>
      </c>
      <c r="AB522" s="169" t="s">
        <v>227</v>
      </c>
      <c r="AC522" s="169" t="s">
        <v>227</v>
      </c>
      <c r="AD522" s="169" t="s">
        <v>227</v>
      </c>
      <c r="AE522" s="169" t="s">
        <v>227</v>
      </c>
      <c r="AF522" s="169" t="s">
        <v>227</v>
      </c>
      <c r="AG522" s="169" t="s">
        <v>227</v>
      </c>
      <c r="AH522" s="169" t="s">
        <v>227</v>
      </c>
      <c r="AI522" s="169" t="s">
        <v>227</v>
      </c>
      <c r="AJ522" s="169" t="s">
        <v>227</v>
      </c>
      <c r="AK522" s="169" t="s">
        <v>227</v>
      </c>
      <c r="AL522" s="169" t="s">
        <v>227</v>
      </c>
      <c r="AM522" s="169" t="s">
        <v>227</v>
      </c>
      <c r="AN522" s="169" t="s">
        <v>227</v>
      </c>
      <c r="AO522" s="169" t="s">
        <v>227</v>
      </c>
      <c r="AP522" s="169" t="s">
        <v>227</v>
      </c>
      <c r="AQ522" s="169" t="s">
        <v>227</v>
      </c>
      <c r="AR522" s="169" t="s">
        <v>227</v>
      </c>
      <c r="AS522" s="169" t="s">
        <v>227</v>
      </c>
      <c r="AT522" s="169" t="s">
        <v>227</v>
      </c>
      <c r="AU522" s="169" t="s">
        <v>227</v>
      </c>
      <c r="AV522" s="169" t="s">
        <v>227</v>
      </c>
      <c r="AW522" s="169" t="s">
        <v>227</v>
      </c>
      <c r="AX522" s="169" t="s">
        <v>227</v>
      </c>
      <c r="AY522" s="169" t="s">
        <v>227</v>
      </c>
      <c r="AZ522" s="169" t="s">
        <v>227</v>
      </c>
      <c r="BA522" s="169" t="s">
        <v>227</v>
      </c>
      <c r="BB522" s="169" t="s">
        <v>227</v>
      </c>
      <c r="BC522" s="169" t="s">
        <v>227</v>
      </c>
      <c r="BD522" s="169" t="s">
        <v>227</v>
      </c>
      <c r="BE522" s="169" t="s">
        <v>227</v>
      </c>
      <c r="BF522" s="169" t="s">
        <v>227</v>
      </c>
      <c r="BG522" s="169" t="s">
        <v>227</v>
      </c>
      <c r="BH522" s="169" t="s">
        <v>227</v>
      </c>
      <c r="BI522" s="169" t="s">
        <v>227</v>
      </c>
      <c r="BJ522" s="169" t="s">
        <v>227</v>
      </c>
      <c r="BK522" s="169" t="s">
        <v>227</v>
      </c>
      <c r="BL522" s="169" t="s">
        <v>227</v>
      </c>
      <c r="BM522" s="169" t="s">
        <v>227</v>
      </c>
      <c r="BN522" s="169" t="s">
        <v>227</v>
      </c>
      <c r="BO522" s="169" t="s">
        <v>227</v>
      </c>
      <c r="BP522" s="169" t="s">
        <v>227</v>
      </c>
      <c r="BQ522" s="169" t="s">
        <v>227</v>
      </c>
      <c r="BR522" s="169" t="s">
        <v>227</v>
      </c>
      <c r="BS522" s="169" t="s">
        <v>227</v>
      </c>
      <c r="BT522" s="169" t="s">
        <v>227</v>
      </c>
      <c r="BU522" s="169" t="s">
        <v>227</v>
      </c>
      <c r="BV522" s="169" t="s">
        <v>227</v>
      </c>
      <c r="BW522" s="169" t="s">
        <v>227</v>
      </c>
      <c r="BX522" s="169" t="s">
        <v>227</v>
      </c>
      <c r="BY522" s="169" t="s">
        <v>227</v>
      </c>
      <c r="BZ522" s="169" t="s">
        <v>227</v>
      </c>
      <c r="CA522" s="169" t="s">
        <v>227</v>
      </c>
      <c r="CB522" s="169" t="s">
        <v>227</v>
      </c>
      <c r="CC522" s="169" t="s">
        <v>227</v>
      </c>
      <c r="CD522" s="169" t="s">
        <v>227</v>
      </c>
      <c r="CE522" s="169" t="s">
        <v>227</v>
      </c>
      <c r="CF522" s="169" t="s">
        <v>227</v>
      </c>
      <c r="CG522" s="169" t="s">
        <v>227</v>
      </c>
      <c r="CH522" s="169"/>
      <c r="CI522" s="169"/>
      <c r="CJ522" s="169"/>
      <c r="CK522" s="169"/>
    </row>
    <row r="523" spans="1:89" ht="15" hidden="1" x14ac:dyDescent="0.25">
      <c r="A523" s="156">
        <f>A502</f>
        <v>10</v>
      </c>
      <c r="B523" s="157" t="str">
        <f>VLOOKUP($A523,$A$10:$M$500,B$500,0)</f>
        <v>1.</v>
      </c>
      <c r="C523" s="158" t="str">
        <f>VLOOKUP($A523,$A$10:$M$500,C$500,0)</f>
        <v>השקעות</v>
      </c>
      <c r="D523" s="159"/>
      <c r="E523" s="159"/>
      <c r="F523" s="159"/>
      <c r="G523" s="159"/>
      <c r="H523" s="159"/>
      <c r="I523" s="160"/>
      <c r="J523" s="170">
        <f>IF(J502=0,0,J502/J$502)</f>
        <v>1</v>
      </c>
      <c r="K523" s="171">
        <f>IF(K502=0,0,K502/K$502)</f>
        <v>0</v>
      </c>
      <c r="L523" s="171">
        <f t="shared" ref="L523:CG526" si="402">IF(L502=0,0,L502/L$502)</f>
        <v>1</v>
      </c>
      <c r="M523" s="171">
        <f t="shared" si="402"/>
        <v>1</v>
      </c>
      <c r="N523" s="171">
        <f t="shared" si="402"/>
        <v>0</v>
      </c>
      <c r="O523" s="171">
        <f t="shared" si="402"/>
        <v>1</v>
      </c>
      <c r="P523" s="171">
        <f t="shared" si="402"/>
        <v>1</v>
      </c>
      <c r="Q523" s="171">
        <f t="shared" si="402"/>
        <v>1</v>
      </c>
      <c r="R523" s="171">
        <f t="shared" si="402"/>
        <v>1</v>
      </c>
      <c r="S523" s="171">
        <f t="shared" si="402"/>
        <v>1</v>
      </c>
      <c r="T523" s="171">
        <f t="shared" si="402"/>
        <v>1</v>
      </c>
      <c r="U523" s="171">
        <f t="shared" si="402"/>
        <v>1</v>
      </c>
      <c r="V523" s="171">
        <f t="shared" si="402"/>
        <v>1</v>
      </c>
      <c r="W523" s="171">
        <f t="shared" si="402"/>
        <v>1</v>
      </c>
      <c r="X523" s="171">
        <f t="shared" si="402"/>
        <v>1</v>
      </c>
      <c r="Y523" s="171">
        <f t="shared" si="402"/>
        <v>1</v>
      </c>
      <c r="Z523" s="171">
        <f t="shared" si="402"/>
        <v>1</v>
      </c>
      <c r="AA523" s="171">
        <f t="shared" si="402"/>
        <v>1</v>
      </c>
      <c r="AB523" s="171">
        <f t="shared" si="402"/>
        <v>1</v>
      </c>
      <c r="AC523" s="171">
        <f t="shared" si="402"/>
        <v>1</v>
      </c>
      <c r="AD523" s="171">
        <f t="shared" si="402"/>
        <v>1</v>
      </c>
      <c r="AE523" s="171">
        <f t="shared" si="402"/>
        <v>1</v>
      </c>
      <c r="AF523" s="171">
        <f t="shared" si="402"/>
        <v>1</v>
      </c>
      <c r="AG523" s="171">
        <f t="shared" si="402"/>
        <v>1</v>
      </c>
      <c r="AH523" s="171">
        <f t="shared" si="402"/>
        <v>1</v>
      </c>
      <c r="AI523" s="171">
        <f t="shared" si="402"/>
        <v>1</v>
      </c>
      <c r="AJ523" s="171">
        <f t="shared" si="402"/>
        <v>1</v>
      </c>
      <c r="AK523" s="171">
        <f t="shared" si="402"/>
        <v>1</v>
      </c>
      <c r="AL523" s="171">
        <f t="shared" si="402"/>
        <v>1</v>
      </c>
      <c r="AM523" s="171">
        <f t="shared" si="402"/>
        <v>1</v>
      </c>
      <c r="AN523" s="171">
        <f t="shared" si="402"/>
        <v>1</v>
      </c>
      <c r="AO523" s="171">
        <f t="shared" si="402"/>
        <v>1</v>
      </c>
      <c r="AP523" s="171">
        <f t="shared" si="402"/>
        <v>1</v>
      </c>
      <c r="AQ523" s="171">
        <f t="shared" si="402"/>
        <v>0</v>
      </c>
      <c r="AR523" s="171">
        <f t="shared" si="402"/>
        <v>0</v>
      </c>
      <c r="AS523" s="171">
        <f t="shared" si="402"/>
        <v>0</v>
      </c>
      <c r="AT523" s="171">
        <f t="shared" si="402"/>
        <v>0</v>
      </c>
      <c r="AU523" s="171">
        <f t="shared" si="402"/>
        <v>0</v>
      </c>
      <c r="AV523" s="171">
        <f t="shared" si="402"/>
        <v>0</v>
      </c>
      <c r="AW523" s="171">
        <f t="shared" si="402"/>
        <v>0</v>
      </c>
      <c r="AX523" s="171">
        <f t="shared" si="402"/>
        <v>0</v>
      </c>
      <c r="AY523" s="171">
        <f t="shared" si="402"/>
        <v>0</v>
      </c>
      <c r="AZ523" s="171">
        <f t="shared" si="402"/>
        <v>0</v>
      </c>
      <c r="BA523" s="171">
        <f t="shared" si="402"/>
        <v>0</v>
      </c>
      <c r="BB523" s="171">
        <f t="shared" si="402"/>
        <v>0</v>
      </c>
      <c r="BC523" s="171">
        <f t="shared" si="402"/>
        <v>0</v>
      </c>
      <c r="BD523" s="171">
        <f t="shared" si="402"/>
        <v>0</v>
      </c>
      <c r="BE523" s="171">
        <f t="shared" si="402"/>
        <v>0</v>
      </c>
      <c r="BF523" s="171">
        <f t="shared" si="402"/>
        <v>0</v>
      </c>
      <c r="BG523" s="171">
        <f t="shared" si="402"/>
        <v>0</v>
      </c>
      <c r="BH523" s="171">
        <f t="shared" si="402"/>
        <v>0</v>
      </c>
      <c r="BI523" s="171">
        <f t="shared" si="402"/>
        <v>0</v>
      </c>
      <c r="BJ523" s="171">
        <f t="shared" si="402"/>
        <v>0</v>
      </c>
      <c r="BK523" s="171">
        <f t="shared" si="402"/>
        <v>0</v>
      </c>
      <c r="BL523" s="171">
        <f t="shared" si="402"/>
        <v>0</v>
      </c>
      <c r="BM523" s="171">
        <f t="shared" si="402"/>
        <v>0</v>
      </c>
      <c r="BN523" s="171">
        <f t="shared" si="402"/>
        <v>0</v>
      </c>
      <c r="BO523" s="171">
        <f t="shared" si="402"/>
        <v>0</v>
      </c>
      <c r="BP523" s="171">
        <f t="shared" si="402"/>
        <v>0</v>
      </c>
      <c r="BQ523" s="171">
        <f t="shared" si="402"/>
        <v>0</v>
      </c>
      <c r="BR523" s="171">
        <f t="shared" si="402"/>
        <v>0</v>
      </c>
      <c r="BS523" s="171">
        <f t="shared" si="402"/>
        <v>0</v>
      </c>
      <c r="BT523" s="171">
        <f t="shared" si="402"/>
        <v>0</v>
      </c>
      <c r="BU523" s="171">
        <f t="shared" si="402"/>
        <v>0</v>
      </c>
      <c r="BV523" s="171">
        <f t="shared" si="402"/>
        <v>0</v>
      </c>
      <c r="BW523" s="171">
        <f t="shared" si="402"/>
        <v>0</v>
      </c>
      <c r="BX523" s="171">
        <f t="shared" si="402"/>
        <v>0</v>
      </c>
      <c r="BY523" s="171">
        <f t="shared" si="402"/>
        <v>0</v>
      </c>
      <c r="BZ523" s="171">
        <f t="shared" si="402"/>
        <v>0</v>
      </c>
      <c r="CA523" s="171">
        <f t="shared" si="402"/>
        <v>0</v>
      </c>
      <c r="CB523" s="171">
        <f t="shared" si="402"/>
        <v>0</v>
      </c>
      <c r="CC523" s="171">
        <f t="shared" si="402"/>
        <v>0</v>
      </c>
      <c r="CD523" s="171">
        <f t="shared" si="402"/>
        <v>0</v>
      </c>
      <c r="CE523" s="171">
        <f t="shared" si="402"/>
        <v>0</v>
      </c>
      <c r="CF523" s="171">
        <f t="shared" si="402"/>
        <v>0</v>
      </c>
      <c r="CG523" s="171">
        <f t="shared" si="402"/>
        <v>0</v>
      </c>
      <c r="CH523" s="171"/>
      <c r="CI523" s="171"/>
      <c r="CJ523" s="171"/>
      <c r="CK523" s="171"/>
    </row>
    <row r="524" spans="1:89" ht="15" hidden="1" x14ac:dyDescent="0.25">
      <c r="A524" s="156">
        <f t="shared" ref="A524:A541" si="403">A503</f>
        <v>11</v>
      </c>
      <c r="B524" s="157"/>
      <c r="C524" s="158" t="str">
        <f>VLOOKUP($A524,$A$10:$M$500,C$500,0)</f>
        <v>א.</v>
      </c>
      <c r="D524" s="159" t="str">
        <f>VLOOKUP($A524,$A$10:$M$500,D$500,0)</f>
        <v>מזומנים ושווי מזומנים</v>
      </c>
      <c r="E524" s="159"/>
      <c r="F524" s="159"/>
      <c r="G524" s="159"/>
      <c r="H524" s="159"/>
      <c r="I524" s="160"/>
      <c r="J524" s="170">
        <f t="shared" ref="J524:Y539" si="404">IF(J503=0,0,J503/J$502)</f>
        <v>6.1001059193475773E-2</v>
      </c>
      <c r="K524" s="170">
        <f t="shared" si="404"/>
        <v>0</v>
      </c>
      <c r="L524" s="170">
        <f t="shared" si="402"/>
        <v>3.2938838248087986E-2</v>
      </c>
      <c r="M524" s="170">
        <f t="shared" si="402"/>
        <v>5.9030254174712152E-2</v>
      </c>
      <c r="N524" s="170">
        <f t="shared" si="402"/>
        <v>0</v>
      </c>
      <c r="O524" s="170">
        <f t="shared" si="402"/>
        <v>1.1118420663848312E-2</v>
      </c>
      <c r="P524" s="170">
        <f t="shared" si="402"/>
        <v>9.2289039984667628E-2</v>
      </c>
      <c r="Q524" s="170">
        <f t="shared" si="402"/>
        <v>4.8572543093275793E-2</v>
      </c>
      <c r="R524" s="170">
        <f t="shared" si="402"/>
        <v>5.2632328694227792E-2</v>
      </c>
      <c r="S524" s="170">
        <f t="shared" si="402"/>
        <v>5.1037769107866254E-2</v>
      </c>
      <c r="T524" s="170">
        <f t="shared" si="402"/>
        <v>8.3799295447683969E-2</v>
      </c>
      <c r="U524" s="170">
        <f t="shared" si="402"/>
        <v>5.0196074319926461E-2</v>
      </c>
      <c r="V524" s="170">
        <f t="shared" si="402"/>
        <v>6.3437518908116386E-2</v>
      </c>
      <c r="W524" s="170">
        <f t="shared" si="402"/>
        <v>5.714484647181374E-2</v>
      </c>
      <c r="X524" s="170">
        <f t="shared" si="402"/>
        <v>2.7523812920888534E-2</v>
      </c>
      <c r="Y524" s="170">
        <f t="shared" si="402"/>
        <v>1.5196439571835004E-2</v>
      </c>
      <c r="Z524" s="170">
        <f t="shared" si="402"/>
        <v>0.10739613738817576</v>
      </c>
      <c r="AA524" s="170">
        <f t="shared" si="402"/>
        <v>7.6980263850237568E-2</v>
      </c>
      <c r="AB524" s="170">
        <f t="shared" si="402"/>
        <v>4.2092564670137771E-2</v>
      </c>
      <c r="AC524" s="170">
        <f t="shared" si="402"/>
        <v>3.4607908999791839E-2</v>
      </c>
      <c r="AD524" s="170">
        <f t="shared" si="402"/>
        <v>3.4583351859906387E-2</v>
      </c>
      <c r="AE524" s="170">
        <f t="shared" si="402"/>
        <v>2.7011667439975573E-2</v>
      </c>
      <c r="AF524" s="170">
        <f t="shared" si="402"/>
        <v>5.0334116034309019E-2</v>
      </c>
      <c r="AG524" s="170">
        <f t="shared" si="402"/>
        <v>4.5842130883444153E-2</v>
      </c>
      <c r="AH524" s="170">
        <f t="shared" si="402"/>
        <v>8.907424450653928E-2</v>
      </c>
      <c r="AI524" s="170">
        <f t="shared" si="402"/>
        <v>0.23540151802832027</v>
      </c>
      <c r="AJ524" s="170">
        <f t="shared" si="402"/>
        <v>2.0678112631717881E-2</v>
      </c>
      <c r="AK524" s="170">
        <f t="shared" si="402"/>
        <v>2.1917271812310117E-2</v>
      </c>
      <c r="AL524" s="170">
        <f t="shared" si="402"/>
        <v>5.5965049647360612E-2</v>
      </c>
      <c r="AM524" s="170">
        <f t="shared" si="402"/>
        <v>0.10924036443667938</v>
      </c>
      <c r="AN524" s="170">
        <f t="shared" si="402"/>
        <v>3.4111720973410566E-2</v>
      </c>
      <c r="AO524" s="170">
        <f t="shared" si="402"/>
        <v>9.5696821132345136E-2</v>
      </c>
      <c r="AP524" s="170">
        <f t="shared" si="402"/>
        <v>6.4421282647438113E-2</v>
      </c>
      <c r="AQ524" s="170">
        <f t="shared" si="402"/>
        <v>0</v>
      </c>
      <c r="AR524" s="170">
        <f t="shared" si="402"/>
        <v>0</v>
      </c>
      <c r="AS524" s="170">
        <f t="shared" si="402"/>
        <v>0</v>
      </c>
      <c r="AT524" s="170">
        <f t="shared" si="402"/>
        <v>0</v>
      </c>
      <c r="AU524" s="170">
        <f t="shared" si="402"/>
        <v>0</v>
      </c>
      <c r="AV524" s="170">
        <f t="shared" si="402"/>
        <v>0</v>
      </c>
      <c r="AW524" s="170">
        <f t="shared" si="402"/>
        <v>0</v>
      </c>
      <c r="AX524" s="170">
        <f t="shared" si="402"/>
        <v>0</v>
      </c>
      <c r="AY524" s="170">
        <f t="shared" si="402"/>
        <v>0</v>
      </c>
      <c r="AZ524" s="170">
        <f t="shared" si="402"/>
        <v>0</v>
      </c>
      <c r="BA524" s="170">
        <f t="shared" si="402"/>
        <v>0</v>
      </c>
      <c r="BB524" s="170">
        <f t="shared" si="402"/>
        <v>0</v>
      </c>
      <c r="BC524" s="170">
        <f t="shared" si="402"/>
        <v>0</v>
      </c>
      <c r="BD524" s="170">
        <f t="shared" si="402"/>
        <v>0</v>
      </c>
      <c r="BE524" s="170">
        <f t="shared" si="402"/>
        <v>0</v>
      </c>
      <c r="BF524" s="170">
        <f t="shared" si="402"/>
        <v>0</v>
      </c>
      <c r="BG524" s="170">
        <f t="shared" si="402"/>
        <v>0</v>
      </c>
      <c r="BH524" s="170">
        <f t="shared" si="402"/>
        <v>0</v>
      </c>
      <c r="BI524" s="170">
        <f t="shared" si="402"/>
        <v>0</v>
      </c>
      <c r="BJ524" s="170">
        <f t="shared" si="402"/>
        <v>0</v>
      </c>
      <c r="BK524" s="170">
        <f t="shared" si="402"/>
        <v>0</v>
      </c>
      <c r="BL524" s="170">
        <f t="shared" si="402"/>
        <v>0</v>
      </c>
      <c r="BM524" s="170">
        <f t="shared" si="402"/>
        <v>0</v>
      </c>
      <c r="BN524" s="170">
        <f t="shared" si="402"/>
        <v>0</v>
      </c>
      <c r="BO524" s="170">
        <f t="shared" si="402"/>
        <v>0</v>
      </c>
      <c r="BP524" s="170">
        <f t="shared" si="402"/>
        <v>0</v>
      </c>
      <c r="BQ524" s="170">
        <f t="shared" si="402"/>
        <v>0</v>
      </c>
      <c r="BR524" s="170">
        <f t="shared" si="402"/>
        <v>0</v>
      </c>
      <c r="BS524" s="170">
        <f t="shared" si="402"/>
        <v>0</v>
      </c>
      <c r="BT524" s="170">
        <f t="shared" si="402"/>
        <v>0</v>
      </c>
      <c r="BU524" s="170">
        <f t="shared" si="402"/>
        <v>0</v>
      </c>
      <c r="BV524" s="170">
        <f t="shared" si="402"/>
        <v>0</v>
      </c>
      <c r="BW524" s="170">
        <f t="shared" si="402"/>
        <v>0</v>
      </c>
      <c r="BX524" s="170">
        <f t="shared" si="402"/>
        <v>0</v>
      </c>
      <c r="BY524" s="170">
        <f t="shared" si="402"/>
        <v>0</v>
      </c>
      <c r="BZ524" s="170">
        <f t="shared" si="402"/>
        <v>0</v>
      </c>
      <c r="CA524" s="170">
        <f t="shared" si="402"/>
        <v>0</v>
      </c>
      <c r="CB524" s="170">
        <f t="shared" si="402"/>
        <v>0</v>
      </c>
      <c r="CC524" s="170">
        <f t="shared" si="402"/>
        <v>0</v>
      </c>
      <c r="CD524" s="170">
        <f t="shared" si="402"/>
        <v>0</v>
      </c>
      <c r="CE524" s="170">
        <f t="shared" si="402"/>
        <v>0</v>
      </c>
      <c r="CF524" s="170">
        <f t="shared" si="402"/>
        <v>0</v>
      </c>
      <c r="CG524" s="170">
        <f t="shared" si="402"/>
        <v>0</v>
      </c>
      <c r="CH524" s="170"/>
      <c r="CI524" s="170"/>
      <c r="CJ524" s="170"/>
      <c r="CK524" s="170"/>
    </row>
    <row r="525" spans="1:89" ht="15" hidden="1" x14ac:dyDescent="0.25">
      <c r="A525" s="156">
        <f t="shared" si="403"/>
        <v>24</v>
      </c>
      <c r="B525" s="157"/>
      <c r="C525" s="158" t="str">
        <f>VLOOKUP($A525,$A$10:$M$500,C$500,0)</f>
        <v>ב.</v>
      </c>
      <c r="D525" s="159" t="str">
        <f>VLOOKUP($A525,$A$10:$M$500,D$500,0)</f>
        <v>ניירות ערך (למעט בחברות מוחזקות)</v>
      </c>
      <c r="E525" s="159"/>
      <c r="F525" s="159"/>
      <c r="G525" s="159"/>
      <c r="H525" s="159"/>
      <c r="I525" s="160"/>
      <c r="J525" s="170">
        <f t="shared" si="404"/>
        <v>0.91219126608190748</v>
      </c>
      <c r="K525" s="170">
        <f t="shared" si="404"/>
        <v>0</v>
      </c>
      <c r="L525" s="170">
        <f t="shared" si="402"/>
        <v>0.96706116175191204</v>
      </c>
      <c r="M525" s="170">
        <f t="shared" si="402"/>
        <v>0.830865182837355</v>
      </c>
      <c r="N525" s="170">
        <f t="shared" si="402"/>
        <v>0</v>
      </c>
      <c r="O525" s="170">
        <f t="shared" si="402"/>
        <v>0.9769822805431615</v>
      </c>
      <c r="P525" s="170">
        <f t="shared" si="402"/>
        <v>0.90384481068174072</v>
      </c>
      <c r="Q525" s="170">
        <f t="shared" si="402"/>
        <v>0.89234595077516055</v>
      </c>
      <c r="R525" s="170">
        <f t="shared" si="402"/>
        <v>0.93625383737532319</v>
      </c>
      <c r="S525" s="170">
        <f t="shared" si="402"/>
        <v>0.93887407347327745</v>
      </c>
      <c r="T525" s="170">
        <f t="shared" si="402"/>
        <v>0.91620070455231606</v>
      </c>
      <c r="U525" s="170">
        <f t="shared" si="402"/>
        <v>0.92124482181940359</v>
      </c>
      <c r="V525" s="170">
        <f t="shared" si="402"/>
        <v>0.93656248109188367</v>
      </c>
      <c r="W525" s="170">
        <f t="shared" si="402"/>
        <v>0.94285515352818627</v>
      </c>
      <c r="X525" s="170">
        <f t="shared" si="402"/>
        <v>0.97071011097320881</v>
      </c>
      <c r="Y525" s="170">
        <f t="shared" si="402"/>
        <v>0.97744459380254856</v>
      </c>
      <c r="Z525" s="170">
        <f t="shared" si="402"/>
        <v>0.89260386261182412</v>
      </c>
      <c r="AA525" s="170">
        <f t="shared" si="402"/>
        <v>0.90960362381174953</v>
      </c>
      <c r="AB525" s="170">
        <f t="shared" si="402"/>
        <v>0.9365544527020907</v>
      </c>
      <c r="AC525" s="170">
        <f t="shared" si="402"/>
        <v>0.93937179886852351</v>
      </c>
      <c r="AD525" s="170">
        <f t="shared" si="402"/>
        <v>0.94403126906217683</v>
      </c>
      <c r="AE525" s="170">
        <f t="shared" si="402"/>
        <v>0.96541553852499296</v>
      </c>
      <c r="AF525" s="170">
        <f t="shared" si="402"/>
        <v>0.94541796424982172</v>
      </c>
      <c r="AG525" s="170">
        <f t="shared" si="402"/>
        <v>0.94962256583638949</v>
      </c>
      <c r="AH525" s="170">
        <f t="shared" si="402"/>
        <v>0.90557740847577251</v>
      </c>
      <c r="AI525" s="170">
        <f t="shared" si="402"/>
        <v>0.76459848197167968</v>
      </c>
      <c r="AJ525" s="170">
        <f t="shared" si="402"/>
        <v>0.97449701080560114</v>
      </c>
      <c r="AK525" s="170">
        <f t="shared" si="402"/>
        <v>0.95900176842095608</v>
      </c>
      <c r="AL525" s="170">
        <f t="shared" si="402"/>
        <v>0.94403495035263929</v>
      </c>
      <c r="AM525" s="170">
        <f t="shared" si="402"/>
        <v>0.89075963556332061</v>
      </c>
      <c r="AN525" s="170">
        <f t="shared" si="402"/>
        <v>0.96588827902658947</v>
      </c>
      <c r="AO525" s="170">
        <f t="shared" si="402"/>
        <v>0.90430317886765488</v>
      </c>
      <c r="AP525" s="170">
        <f t="shared" si="402"/>
        <v>0.93557871735256193</v>
      </c>
      <c r="AQ525" s="170">
        <f t="shared" si="402"/>
        <v>0</v>
      </c>
      <c r="AR525" s="170">
        <f t="shared" si="402"/>
        <v>0</v>
      </c>
      <c r="AS525" s="170">
        <f t="shared" si="402"/>
        <v>0</v>
      </c>
      <c r="AT525" s="170">
        <f t="shared" si="402"/>
        <v>0</v>
      </c>
      <c r="AU525" s="170">
        <f t="shared" si="402"/>
        <v>0</v>
      </c>
      <c r="AV525" s="170">
        <f t="shared" si="402"/>
        <v>0</v>
      </c>
      <c r="AW525" s="170">
        <f t="shared" si="402"/>
        <v>0</v>
      </c>
      <c r="AX525" s="170">
        <f t="shared" si="402"/>
        <v>0</v>
      </c>
      <c r="AY525" s="170">
        <f t="shared" si="402"/>
        <v>0</v>
      </c>
      <c r="AZ525" s="170">
        <f t="shared" si="402"/>
        <v>0</v>
      </c>
      <c r="BA525" s="170">
        <f t="shared" si="402"/>
        <v>0</v>
      </c>
      <c r="BB525" s="170">
        <f t="shared" si="402"/>
        <v>0</v>
      </c>
      <c r="BC525" s="170">
        <f t="shared" si="402"/>
        <v>0</v>
      </c>
      <c r="BD525" s="170">
        <f t="shared" si="402"/>
        <v>0</v>
      </c>
      <c r="BE525" s="170">
        <f t="shared" si="402"/>
        <v>0</v>
      </c>
      <c r="BF525" s="170">
        <f t="shared" si="402"/>
        <v>0</v>
      </c>
      <c r="BG525" s="170">
        <f t="shared" si="402"/>
        <v>0</v>
      </c>
      <c r="BH525" s="170">
        <f t="shared" si="402"/>
        <v>0</v>
      </c>
      <c r="BI525" s="170">
        <f t="shared" si="402"/>
        <v>0</v>
      </c>
      <c r="BJ525" s="170">
        <f t="shared" si="402"/>
        <v>0</v>
      </c>
      <c r="BK525" s="170">
        <f t="shared" si="402"/>
        <v>0</v>
      </c>
      <c r="BL525" s="170">
        <f t="shared" si="402"/>
        <v>0</v>
      </c>
      <c r="BM525" s="170">
        <f t="shared" si="402"/>
        <v>0</v>
      </c>
      <c r="BN525" s="170">
        <f t="shared" si="402"/>
        <v>0</v>
      </c>
      <c r="BO525" s="170">
        <f t="shared" si="402"/>
        <v>0</v>
      </c>
      <c r="BP525" s="170">
        <f t="shared" si="402"/>
        <v>0</v>
      </c>
      <c r="BQ525" s="170">
        <f t="shared" si="402"/>
        <v>0</v>
      </c>
      <c r="BR525" s="170">
        <f t="shared" si="402"/>
        <v>0</v>
      </c>
      <c r="BS525" s="170">
        <f t="shared" si="402"/>
        <v>0</v>
      </c>
      <c r="BT525" s="170">
        <f t="shared" si="402"/>
        <v>0</v>
      </c>
      <c r="BU525" s="170">
        <f t="shared" si="402"/>
        <v>0</v>
      </c>
      <c r="BV525" s="170">
        <f t="shared" si="402"/>
        <v>0</v>
      </c>
      <c r="BW525" s="170">
        <f t="shared" si="402"/>
        <v>0</v>
      </c>
      <c r="BX525" s="170">
        <f t="shared" si="402"/>
        <v>0</v>
      </c>
      <c r="BY525" s="170">
        <f t="shared" si="402"/>
        <v>0</v>
      </c>
      <c r="BZ525" s="170">
        <f t="shared" si="402"/>
        <v>0</v>
      </c>
      <c r="CA525" s="170">
        <f t="shared" si="402"/>
        <v>0</v>
      </c>
      <c r="CB525" s="170">
        <f t="shared" si="402"/>
        <v>0</v>
      </c>
      <c r="CC525" s="170">
        <f t="shared" si="402"/>
        <v>0</v>
      </c>
      <c r="CD525" s="170">
        <f t="shared" si="402"/>
        <v>0</v>
      </c>
      <c r="CE525" s="170">
        <f t="shared" si="402"/>
        <v>0</v>
      </c>
      <c r="CF525" s="170">
        <f t="shared" si="402"/>
        <v>0</v>
      </c>
      <c r="CG525" s="170">
        <f t="shared" si="402"/>
        <v>0</v>
      </c>
      <c r="CH525" s="170"/>
      <c r="CI525" s="170"/>
      <c r="CJ525" s="170"/>
      <c r="CK525" s="170"/>
    </row>
    <row r="526" spans="1:89" ht="15" hidden="1" x14ac:dyDescent="0.25">
      <c r="A526" s="156">
        <f t="shared" si="403"/>
        <v>25</v>
      </c>
      <c r="B526" s="157"/>
      <c r="C526" s="158"/>
      <c r="D526" s="159" t="str">
        <f t="shared" ref="D526:E536" si="405">VLOOKUP($A526,$A$10:$M$500,D$500,0)</f>
        <v>(1</v>
      </c>
      <c r="E526" s="159" t="str">
        <f t="shared" si="405"/>
        <v>אגרות חוב ממשלתיות:</v>
      </c>
      <c r="F526" s="159"/>
      <c r="G526" s="159"/>
      <c r="H526" s="159"/>
      <c r="I526" s="160"/>
      <c r="J526" s="170">
        <f t="shared" si="404"/>
        <v>0.27422356244984769</v>
      </c>
      <c r="K526" s="170">
        <f t="shared" si="404"/>
        <v>0</v>
      </c>
      <c r="L526" s="170">
        <f t="shared" si="402"/>
        <v>0.39890654283475951</v>
      </c>
      <c r="M526" s="170">
        <f t="shared" si="402"/>
        <v>0.10931362081631166</v>
      </c>
      <c r="N526" s="170">
        <f t="shared" si="402"/>
        <v>0</v>
      </c>
      <c r="O526" s="170">
        <f t="shared" si="402"/>
        <v>0.7330339370506046</v>
      </c>
      <c r="P526" s="170">
        <f t="shared" si="402"/>
        <v>3.4291175856954785E-2</v>
      </c>
      <c r="Q526" s="170">
        <f t="shared" si="402"/>
        <v>0.19870258205851415</v>
      </c>
      <c r="R526" s="170">
        <f t="shared" si="402"/>
        <v>0.93625383737532319</v>
      </c>
      <c r="S526" s="170">
        <f t="shared" si="402"/>
        <v>0.77856887659147755</v>
      </c>
      <c r="T526" s="170">
        <f t="shared" si="402"/>
        <v>2.4736046969269145E-2</v>
      </c>
      <c r="U526" s="170">
        <f t="shared" si="402"/>
        <v>0.40206858159356812</v>
      </c>
      <c r="V526" s="170">
        <f t="shared" si="402"/>
        <v>9.3896139851385535E-2</v>
      </c>
      <c r="W526" s="170">
        <f t="shared" si="402"/>
        <v>0.1261072524990989</v>
      </c>
      <c r="X526" s="170">
        <f t="shared" si="402"/>
        <v>0.17024606340244963</v>
      </c>
      <c r="Y526" s="170">
        <f t="shared" si="402"/>
        <v>0.81647347311445428</v>
      </c>
      <c r="Z526" s="170">
        <f t="shared" si="402"/>
        <v>6.0672653729086368E-2</v>
      </c>
      <c r="AA526" s="170">
        <f t="shared" si="402"/>
        <v>0.27325665499159424</v>
      </c>
      <c r="AB526" s="170">
        <f t="shared" si="402"/>
        <v>0.79155396711413206</v>
      </c>
      <c r="AC526" s="170">
        <f t="shared" si="402"/>
        <v>0.1039380438140434</v>
      </c>
      <c r="AD526" s="170">
        <f t="shared" si="402"/>
        <v>0.41499031999770214</v>
      </c>
      <c r="AE526" s="170">
        <f t="shared" si="402"/>
        <v>0.14459377318834396</v>
      </c>
      <c r="AF526" s="170">
        <f t="shared" si="402"/>
        <v>0.23751619379320396</v>
      </c>
      <c r="AG526" s="170">
        <f t="shared" si="402"/>
        <v>0.32758914984455445</v>
      </c>
      <c r="AH526" s="170">
        <f t="shared" si="402"/>
        <v>0.37072926313282334</v>
      </c>
      <c r="AI526" s="170">
        <f t="shared" si="402"/>
        <v>0.4140782574329252</v>
      </c>
      <c r="AJ526" s="170">
        <f t="shared" si="402"/>
        <v>0.73294271980276016</v>
      </c>
      <c r="AK526" s="170">
        <f t="shared" si="402"/>
        <v>0.22313013287379083</v>
      </c>
      <c r="AL526" s="170">
        <f t="shared" si="402"/>
        <v>1.0739658457113638E-2</v>
      </c>
      <c r="AM526" s="170">
        <f t="shared" si="402"/>
        <v>0.29081696672351959</v>
      </c>
      <c r="AN526" s="170">
        <f t="shared" si="402"/>
        <v>0.79485008772588106</v>
      </c>
      <c r="AO526" s="170">
        <f t="shared" si="402"/>
        <v>9.5547647665409616E-2</v>
      </c>
      <c r="AP526" s="170">
        <f t="shared" si="402"/>
        <v>0.28523565413095836</v>
      </c>
      <c r="AQ526" s="170">
        <f t="shared" si="402"/>
        <v>0</v>
      </c>
      <c r="AR526" s="170">
        <f t="shared" si="402"/>
        <v>0</v>
      </c>
      <c r="AS526" s="170">
        <f t="shared" ref="AS526:DN534" si="406">IF(AS505=0,0,AS505/AS$502)</f>
        <v>0</v>
      </c>
      <c r="AT526" s="170">
        <f t="shared" si="406"/>
        <v>0</v>
      </c>
      <c r="AU526" s="170">
        <f t="shared" si="406"/>
        <v>0</v>
      </c>
      <c r="AV526" s="170">
        <f t="shared" si="406"/>
        <v>0</v>
      </c>
      <c r="AW526" s="170">
        <f t="shared" si="406"/>
        <v>0</v>
      </c>
      <c r="AX526" s="170">
        <f t="shared" si="406"/>
        <v>0</v>
      </c>
      <c r="AY526" s="170">
        <f t="shared" si="406"/>
        <v>0</v>
      </c>
      <c r="AZ526" s="170">
        <f t="shared" si="406"/>
        <v>0</v>
      </c>
      <c r="BA526" s="170">
        <f t="shared" si="406"/>
        <v>0</v>
      </c>
      <c r="BB526" s="170">
        <f t="shared" si="406"/>
        <v>0</v>
      </c>
      <c r="BC526" s="170">
        <f t="shared" si="406"/>
        <v>0</v>
      </c>
      <c r="BD526" s="170">
        <f t="shared" si="406"/>
        <v>0</v>
      </c>
      <c r="BE526" s="170">
        <f t="shared" si="406"/>
        <v>0</v>
      </c>
      <c r="BF526" s="170">
        <f t="shared" si="406"/>
        <v>0</v>
      </c>
      <c r="BG526" s="170">
        <f t="shared" si="406"/>
        <v>0</v>
      </c>
      <c r="BH526" s="170">
        <f t="shared" si="406"/>
        <v>0</v>
      </c>
      <c r="BI526" s="170">
        <f t="shared" si="406"/>
        <v>0</v>
      </c>
      <c r="BJ526" s="170">
        <f t="shared" si="406"/>
        <v>0</v>
      </c>
      <c r="BK526" s="170">
        <f t="shared" si="406"/>
        <v>0</v>
      </c>
      <c r="BL526" s="170">
        <f t="shared" si="406"/>
        <v>0</v>
      </c>
      <c r="BM526" s="170">
        <f t="shared" si="406"/>
        <v>0</v>
      </c>
      <c r="BN526" s="170">
        <f t="shared" si="406"/>
        <v>0</v>
      </c>
      <c r="BO526" s="170">
        <f t="shared" si="406"/>
        <v>0</v>
      </c>
      <c r="BP526" s="170">
        <f t="shared" si="406"/>
        <v>0</v>
      </c>
      <c r="BQ526" s="170">
        <f t="shared" si="406"/>
        <v>0</v>
      </c>
      <c r="BR526" s="170">
        <f t="shared" si="406"/>
        <v>0</v>
      </c>
      <c r="BS526" s="170">
        <f t="shared" si="406"/>
        <v>0</v>
      </c>
      <c r="BT526" s="170">
        <f t="shared" si="406"/>
        <v>0</v>
      </c>
      <c r="BU526" s="170">
        <f t="shared" si="406"/>
        <v>0</v>
      </c>
      <c r="BV526" s="170">
        <f t="shared" si="406"/>
        <v>0</v>
      </c>
      <c r="BW526" s="170">
        <f t="shared" si="406"/>
        <v>0</v>
      </c>
      <c r="BX526" s="170">
        <f t="shared" si="406"/>
        <v>0</v>
      </c>
      <c r="BY526" s="170">
        <f t="shared" si="406"/>
        <v>0</v>
      </c>
      <c r="BZ526" s="170">
        <f t="shared" si="406"/>
        <v>0</v>
      </c>
      <c r="CA526" s="170">
        <f t="shared" si="406"/>
        <v>0</v>
      </c>
      <c r="CB526" s="170">
        <f t="shared" si="406"/>
        <v>0</v>
      </c>
      <c r="CC526" s="170">
        <f t="shared" si="406"/>
        <v>0</v>
      </c>
      <c r="CD526" s="170">
        <f t="shared" si="406"/>
        <v>0</v>
      </c>
      <c r="CE526" s="170">
        <f t="shared" si="406"/>
        <v>0</v>
      </c>
      <c r="CF526" s="170">
        <f t="shared" si="406"/>
        <v>0</v>
      </c>
      <c r="CG526" s="170">
        <f t="shared" si="406"/>
        <v>0</v>
      </c>
      <c r="CH526" s="170"/>
      <c r="CI526" s="170"/>
      <c r="CJ526" s="170"/>
      <c r="CK526" s="170"/>
    </row>
    <row r="527" spans="1:89" ht="15" hidden="1" x14ac:dyDescent="0.25">
      <c r="A527" s="156">
        <f t="shared" si="403"/>
        <v>44</v>
      </c>
      <c r="B527" s="157"/>
      <c r="C527" s="158"/>
      <c r="D527" s="159" t="str">
        <f t="shared" si="405"/>
        <v>(2</v>
      </c>
      <c r="E527" s="159" t="str">
        <f t="shared" si="405"/>
        <v xml:space="preserve">תעודות חוב מסחריות: </v>
      </c>
      <c r="F527" s="159"/>
      <c r="G527" s="159"/>
      <c r="H527" s="159"/>
      <c r="I527" s="160"/>
      <c r="J527" s="170">
        <f t="shared" si="404"/>
        <v>0</v>
      </c>
      <c r="K527" s="170">
        <f t="shared" si="404"/>
        <v>0</v>
      </c>
      <c r="L527" s="170">
        <f t="shared" si="404"/>
        <v>0</v>
      </c>
      <c r="M527" s="170">
        <f t="shared" si="404"/>
        <v>0</v>
      </c>
      <c r="N527" s="170">
        <f t="shared" si="404"/>
        <v>0</v>
      </c>
      <c r="O527" s="170">
        <f t="shared" si="404"/>
        <v>0</v>
      </c>
      <c r="P527" s="170">
        <f t="shared" si="404"/>
        <v>0</v>
      </c>
      <c r="Q527" s="170">
        <f t="shared" si="404"/>
        <v>0</v>
      </c>
      <c r="R527" s="170">
        <f t="shared" si="404"/>
        <v>0</v>
      </c>
      <c r="S527" s="170">
        <f t="shared" si="404"/>
        <v>0</v>
      </c>
      <c r="T527" s="170">
        <f t="shared" si="404"/>
        <v>0</v>
      </c>
      <c r="U527" s="170">
        <f t="shared" si="404"/>
        <v>0</v>
      </c>
      <c r="V527" s="170">
        <f t="shared" si="404"/>
        <v>0</v>
      </c>
      <c r="W527" s="170">
        <f t="shared" si="404"/>
        <v>0</v>
      </c>
      <c r="X527" s="170">
        <f t="shared" si="404"/>
        <v>0</v>
      </c>
      <c r="Y527" s="170">
        <f t="shared" si="404"/>
        <v>0</v>
      </c>
      <c r="Z527" s="170">
        <f t="shared" ref="Z527:CU535" si="407">IF(Z506=0,0,Z506/Z$502)</f>
        <v>0</v>
      </c>
      <c r="AA527" s="170">
        <f t="shared" si="407"/>
        <v>0</v>
      </c>
      <c r="AB527" s="170">
        <f t="shared" si="407"/>
        <v>0</v>
      </c>
      <c r="AC527" s="170">
        <f t="shared" si="407"/>
        <v>0</v>
      </c>
      <c r="AD527" s="170">
        <f t="shared" si="407"/>
        <v>0</v>
      </c>
      <c r="AE527" s="170">
        <f t="shared" si="407"/>
        <v>0</v>
      </c>
      <c r="AF527" s="170">
        <f t="shared" si="407"/>
        <v>0</v>
      </c>
      <c r="AG527" s="170">
        <f t="shared" si="407"/>
        <v>0</v>
      </c>
      <c r="AH527" s="170">
        <f t="shared" si="407"/>
        <v>0</v>
      </c>
      <c r="AI527" s="170">
        <f t="shared" si="407"/>
        <v>0</v>
      </c>
      <c r="AJ527" s="170">
        <f t="shared" si="407"/>
        <v>0</v>
      </c>
      <c r="AK527" s="170">
        <f t="shared" si="407"/>
        <v>0</v>
      </c>
      <c r="AL527" s="170">
        <f t="shared" si="407"/>
        <v>0</v>
      </c>
      <c r="AM527" s="170">
        <f t="shared" si="407"/>
        <v>0</v>
      </c>
      <c r="AN527" s="170">
        <f t="shared" si="407"/>
        <v>0</v>
      </c>
      <c r="AO527" s="170">
        <f t="shared" si="407"/>
        <v>0</v>
      </c>
      <c r="AP527" s="170">
        <f t="shared" si="407"/>
        <v>0</v>
      </c>
      <c r="AQ527" s="170">
        <f t="shared" si="407"/>
        <v>0</v>
      </c>
      <c r="AR527" s="170">
        <f t="shared" si="407"/>
        <v>0</v>
      </c>
      <c r="AS527" s="170">
        <f t="shared" si="407"/>
        <v>0</v>
      </c>
      <c r="AT527" s="170">
        <f t="shared" si="407"/>
        <v>0</v>
      </c>
      <c r="AU527" s="170">
        <f t="shared" si="407"/>
        <v>0</v>
      </c>
      <c r="AV527" s="170">
        <f t="shared" si="407"/>
        <v>0</v>
      </c>
      <c r="AW527" s="170">
        <f t="shared" si="407"/>
        <v>0</v>
      </c>
      <c r="AX527" s="170">
        <f t="shared" si="407"/>
        <v>0</v>
      </c>
      <c r="AY527" s="170">
        <f t="shared" si="407"/>
        <v>0</v>
      </c>
      <c r="AZ527" s="170">
        <f t="shared" si="407"/>
        <v>0</v>
      </c>
      <c r="BA527" s="170">
        <f t="shared" si="407"/>
        <v>0</v>
      </c>
      <c r="BB527" s="170">
        <f t="shared" si="407"/>
        <v>0</v>
      </c>
      <c r="BC527" s="170">
        <f t="shared" si="406"/>
        <v>0</v>
      </c>
      <c r="BD527" s="170">
        <f t="shared" si="406"/>
        <v>0</v>
      </c>
      <c r="BE527" s="170">
        <f t="shared" si="406"/>
        <v>0</v>
      </c>
      <c r="BF527" s="170">
        <f t="shared" si="406"/>
        <v>0</v>
      </c>
      <c r="BG527" s="170">
        <f t="shared" si="406"/>
        <v>0</v>
      </c>
      <c r="BH527" s="170">
        <f t="shared" si="406"/>
        <v>0</v>
      </c>
      <c r="BI527" s="170">
        <f t="shared" si="406"/>
        <v>0</v>
      </c>
      <c r="BJ527" s="170">
        <f t="shared" si="406"/>
        <v>0</v>
      </c>
      <c r="BK527" s="170">
        <f t="shared" si="406"/>
        <v>0</v>
      </c>
      <c r="BL527" s="170">
        <f t="shared" si="406"/>
        <v>0</v>
      </c>
      <c r="BM527" s="170">
        <f t="shared" si="406"/>
        <v>0</v>
      </c>
      <c r="BN527" s="170">
        <f t="shared" si="406"/>
        <v>0</v>
      </c>
      <c r="BO527" s="170">
        <f t="shared" si="406"/>
        <v>0</v>
      </c>
      <c r="BP527" s="170">
        <f t="shared" si="406"/>
        <v>0</v>
      </c>
      <c r="BQ527" s="170">
        <f t="shared" si="406"/>
        <v>0</v>
      </c>
      <c r="BR527" s="170">
        <f t="shared" si="406"/>
        <v>0</v>
      </c>
      <c r="BS527" s="170">
        <f t="shared" si="406"/>
        <v>0</v>
      </c>
      <c r="BT527" s="170">
        <f t="shared" si="406"/>
        <v>0</v>
      </c>
      <c r="BU527" s="170">
        <f t="shared" si="406"/>
        <v>0</v>
      </c>
      <c r="BV527" s="170">
        <f t="shared" si="406"/>
        <v>0</v>
      </c>
      <c r="BW527" s="170">
        <f t="shared" si="406"/>
        <v>0</v>
      </c>
      <c r="BX527" s="170">
        <f t="shared" si="406"/>
        <v>0</v>
      </c>
      <c r="BY527" s="170">
        <f t="shared" si="406"/>
        <v>0</v>
      </c>
      <c r="BZ527" s="170">
        <f t="shared" si="406"/>
        <v>0</v>
      </c>
      <c r="CA527" s="170">
        <f t="shared" si="406"/>
        <v>0</v>
      </c>
      <c r="CB527" s="170">
        <f t="shared" si="406"/>
        <v>0</v>
      </c>
      <c r="CC527" s="170">
        <f t="shared" si="406"/>
        <v>0</v>
      </c>
      <c r="CD527" s="170">
        <f t="shared" si="406"/>
        <v>0</v>
      </c>
      <c r="CE527" s="170">
        <f t="shared" si="406"/>
        <v>0</v>
      </c>
      <c r="CF527" s="170">
        <f t="shared" si="406"/>
        <v>0</v>
      </c>
      <c r="CG527" s="170">
        <f t="shared" si="407"/>
        <v>0</v>
      </c>
      <c r="CH527" s="170"/>
      <c r="CI527" s="170"/>
      <c r="CJ527" s="170"/>
      <c r="CK527" s="170"/>
    </row>
    <row r="528" spans="1:89" ht="15" hidden="1" x14ac:dyDescent="0.25">
      <c r="A528" s="156">
        <f t="shared" si="403"/>
        <v>96</v>
      </c>
      <c r="B528" s="157"/>
      <c r="C528" s="158"/>
      <c r="D528" s="159" t="str">
        <f t="shared" si="405"/>
        <v>(3</v>
      </c>
      <c r="E528" s="159" t="str">
        <f t="shared" si="405"/>
        <v>אג"ח קונצרני:</v>
      </c>
      <c r="F528" s="159"/>
      <c r="G528" s="159"/>
      <c r="H528" s="159"/>
      <c r="I528" s="160"/>
      <c r="J528" s="170">
        <f t="shared" si="404"/>
        <v>0.12023572331382808</v>
      </c>
      <c r="K528" s="170">
        <f t="shared" si="404"/>
        <v>0</v>
      </c>
      <c r="L528" s="170">
        <f t="shared" si="404"/>
        <v>3.465810966979601E-2</v>
      </c>
      <c r="M528" s="170">
        <f t="shared" si="404"/>
        <v>9.2791549394890788E-2</v>
      </c>
      <c r="N528" s="170">
        <f t="shared" si="404"/>
        <v>0</v>
      </c>
      <c r="O528" s="170">
        <f t="shared" si="404"/>
        <v>4.7659675334914574E-2</v>
      </c>
      <c r="P528" s="170">
        <f t="shared" si="404"/>
        <v>0</v>
      </c>
      <c r="Q528" s="170">
        <f t="shared" si="404"/>
        <v>9.5513806382292413E-2</v>
      </c>
      <c r="R528" s="170">
        <f t="shared" si="404"/>
        <v>0</v>
      </c>
      <c r="S528" s="170">
        <f t="shared" si="404"/>
        <v>0.14738579965538526</v>
      </c>
      <c r="T528" s="170">
        <f t="shared" si="404"/>
        <v>0</v>
      </c>
      <c r="U528" s="170">
        <f t="shared" si="404"/>
        <v>0.12538232411970304</v>
      </c>
      <c r="V528" s="170">
        <f t="shared" si="404"/>
        <v>0</v>
      </c>
      <c r="W528" s="170">
        <f t="shared" si="404"/>
        <v>6.5623960699144239E-3</v>
      </c>
      <c r="X528" s="170">
        <f t="shared" si="404"/>
        <v>0.13889305273361333</v>
      </c>
      <c r="Y528" s="170">
        <f t="shared" si="404"/>
        <v>9.6123351696814505E-2</v>
      </c>
      <c r="Z528" s="170">
        <f t="shared" si="407"/>
        <v>7.867832182495379E-4</v>
      </c>
      <c r="AA528" s="170">
        <f t="shared" si="407"/>
        <v>9.2790533909545447E-2</v>
      </c>
      <c r="AB528" s="170">
        <f t="shared" si="407"/>
        <v>0.13824182159517634</v>
      </c>
      <c r="AC528" s="170">
        <f t="shared" si="407"/>
        <v>3.8865605610469978E-2</v>
      </c>
      <c r="AD528" s="170">
        <f t="shared" si="407"/>
        <v>0.23059214463045039</v>
      </c>
      <c r="AE528" s="170">
        <f t="shared" si="407"/>
        <v>8.571244796559932E-2</v>
      </c>
      <c r="AF528" s="170">
        <f t="shared" si="407"/>
        <v>9.0478693504370558E-2</v>
      </c>
      <c r="AG528" s="170">
        <f t="shared" si="407"/>
        <v>9.1958517727881398E-2</v>
      </c>
      <c r="AH528" s="170">
        <f t="shared" si="407"/>
        <v>0.14178709056047611</v>
      </c>
      <c r="AI528" s="170">
        <f t="shared" si="407"/>
        <v>0</v>
      </c>
      <c r="AJ528" s="170">
        <f t="shared" si="407"/>
        <v>0.20711226110942718</v>
      </c>
      <c r="AK528" s="170">
        <f t="shared" si="407"/>
        <v>0.34135435519142704</v>
      </c>
      <c r="AL528" s="170">
        <f t="shared" si="407"/>
        <v>6.2520139834510199E-2</v>
      </c>
      <c r="AM528" s="170">
        <f t="shared" si="407"/>
        <v>0.18090506720378624</v>
      </c>
      <c r="AN528" s="170">
        <f t="shared" si="407"/>
        <v>0.14910369665317244</v>
      </c>
      <c r="AO528" s="170">
        <f t="shared" si="407"/>
        <v>7.8733505229931361E-3</v>
      </c>
      <c r="AP528" s="170">
        <f t="shared" si="407"/>
        <v>0.1605432828994949</v>
      </c>
      <c r="AQ528" s="170">
        <f t="shared" si="407"/>
        <v>0</v>
      </c>
      <c r="AR528" s="170">
        <f t="shared" si="407"/>
        <v>0</v>
      </c>
      <c r="AS528" s="170">
        <f t="shared" si="407"/>
        <v>0</v>
      </c>
      <c r="AT528" s="170">
        <f t="shared" si="407"/>
        <v>0</v>
      </c>
      <c r="AU528" s="170">
        <f t="shared" si="407"/>
        <v>0</v>
      </c>
      <c r="AV528" s="170">
        <f t="shared" si="407"/>
        <v>0</v>
      </c>
      <c r="AW528" s="170">
        <f t="shared" si="407"/>
        <v>0</v>
      </c>
      <c r="AX528" s="170">
        <f t="shared" si="407"/>
        <v>0</v>
      </c>
      <c r="AY528" s="170">
        <f t="shared" si="407"/>
        <v>0</v>
      </c>
      <c r="AZ528" s="170">
        <f t="shared" si="407"/>
        <v>0</v>
      </c>
      <c r="BA528" s="170">
        <f t="shared" si="407"/>
        <v>0</v>
      </c>
      <c r="BB528" s="170">
        <f t="shared" si="407"/>
        <v>0</v>
      </c>
      <c r="BC528" s="170">
        <f t="shared" si="406"/>
        <v>0</v>
      </c>
      <c r="BD528" s="170">
        <f t="shared" si="406"/>
        <v>0</v>
      </c>
      <c r="BE528" s="170">
        <f t="shared" si="406"/>
        <v>0</v>
      </c>
      <c r="BF528" s="170">
        <f t="shared" si="406"/>
        <v>0</v>
      </c>
      <c r="BG528" s="170">
        <f t="shared" si="406"/>
        <v>0</v>
      </c>
      <c r="BH528" s="170">
        <f t="shared" si="406"/>
        <v>0</v>
      </c>
      <c r="BI528" s="170">
        <f t="shared" si="406"/>
        <v>0</v>
      </c>
      <c r="BJ528" s="170">
        <f t="shared" si="406"/>
        <v>0</v>
      </c>
      <c r="BK528" s="170">
        <f t="shared" si="406"/>
        <v>0</v>
      </c>
      <c r="BL528" s="170">
        <f t="shared" si="406"/>
        <v>0</v>
      </c>
      <c r="BM528" s="170">
        <f t="shared" si="406"/>
        <v>0</v>
      </c>
      <c r="BN528" s="170">
        <f t="shared" si="406"/>
        <v>0</v>
      </c>
      <c r="BO528" s="170">
        <f t="shared" si="406"/>
        <v>0</v>
      </c>
      <c r="BP528" s="170">
        <f t="shared" si="406"/>
        <v>0</v>
      </c>
      <c r="BQ528" s="170">
        <f t="shared" si="406"/>
        <v>0</v>
      </c>
      <c r="BR528" s="170">
        <f t="shared" si="406"/>
        <v>0</v>
      </c>
      <c r="BS528" s="170">
        <f t="shared" si="406"/>
        <v>0</v>
      </c>
      <c r="BT528" s="170">
        <f t="shared" si="406"/>
        <v>0</v>
      </c>
      <c r="BU528" s="170">
        <f t="shared" si="406"/>
        <v>0</v>
      </c>
      <c r="BV528" s="170">
        <f t="shared" si="406"/>
        <v>0</v>
      </c>
      <c r="BW528" s="170">
        <f t="shared" si="406"/>
        <v>0</v>
      </c>
      <c r="BX528" s="170">
        <f t="shared" si="406"/>
        <v>0</v>
      </c>
      <c r="BY528" s="170">
        <f t="shared" si="406"/>
        <v>0</v>
      </c>
      <c r="BZ528" s="170">
        <f t="shared" si="406"/>
        <v>0</v>
      </c>
      <c r="CA528" s="170">
        <f t="shared" si="406"/>
        <v>0</v>
      </c>
      <c r="CB528" s="170">
        <f t="shared" si="406"/>
        <v>0</v>
      </c>
      <c r="CC528" s="170">
        <f t="shared" si="406"/>
        <v>0</v>
      </c>
      <c r="CD528" s="170">
        <f t="shared" si="406"/>
        <v>0</v>
      </c>
      <c r="CE528" s="170">
        <f t="shared" si="406"/>
        <v>0</v>
      </c>
      <c r="CF528" s="170">
        <f t="shared" si="406"/>
        <v>0</v>
      </c>
      <c r="CG528" s="170">
        <f t="shared" si="407"/>
        <v>0</v>
      </c>
      <c r="CH528" s="170"/>
      <c r="CI528" s="170"/>
      <c r="CJ528" s="170"/>
      <c r="CK528" s="170"/>
    </row>
    <row r="529" spans="1:89" ht="15" hidden="1" x14ac:dyDescent="0.25">
      <c r="A529" s="156">
        <f t="shared" si="403"/>
        <v>155</v>
      </c>
      <c r="B529" s="157"/>
      <c r="C529" s="158"/>
      <c r="D529" s="159" t="str">
        <f t="shared" si="405"/>
        <v>4)</v>
      </c>
      <c r="E529" s="159" t="str">
        <f t="shared" si="405"/>
        <v>מניות (למעט חברות מוחזקות)</v>
      </c>
      <c r="F529" s="159"/>
      <c r="G529" s="159"/>
      <c r="H529" s="159"/>
      <c r="I529" s="160"/>
      <c r="J529" s="170">
        <f t="shared" si="404"/>
        <v>0.18724314579759113</v>
      </c>
      <c r="K529" s="170">
        <f t="shared" si="404"/>
        <v>0</v>
      </c>
      <c r="L529" s="170">
        <f t="shared" si="404"/>
        <v>0.20959583663364195</v>
      </c>
      <c r="M529" s="170">
        <f t="shared" si="404"/>
        <v>0.25585589150732302</v>
      </c>
      <c r="N529" s="170">
        <f t="shared" si="404"/>
        <v>0</v>
      </c>
      <c r="O529" s="170">
        <f t="shared" si="404"/>
        <v>4.9813705997276685E-2</v>
      </c>
      <c r="P529" s="170">
        <f t="shared" si="404"/>
        <v>0.31310925152737329</v>
      </c>
      <c r="Q529" s="170">
        <f t="shared" si="404"/>
        <v>0.22351883498346772</v>
      </c>
      <c r="R529" s="170">
        <f t="shared" si="404"/>
        <v>0</v>
      </c>
      <c r="S529" s="170">
        <f t="shared" si="404"/>
        <v>0</v>
      </c>
      <c r="T529" s="170">
        <f t="shared" si="404"/>
        <v>0.4624619135778571</v>
      </c>
      <c r="U529" s="170">
        <f t="shared" si="404"/>
        <v>0.22638845307895711</v>
      </c>
      <c r="V529" s="170">
        <f t="shared" si="404"/>
        <v>0</v>
      </c>
      <c r="W529" s="170">
        <f t="shared" si="404"/>
        <v>0</v>
      </c>
      <c r="X529" s="170">
        <f t="shared" si="404"/>
        <v>0</v>
      </c>
      <c r="Y529" s="170">
        <f t="shared" si="404"/>
        <v>6.779750516744943E-3</v>
      </c>
      <c r="Z529" s="170">
        <f t="shared" si="407"/>
        <v>0.23483873469600702</v>
      </c>
      <c r="AA529" s="170">
        <f t="shared" si="407"/>
        <v>0.18338634429735734</v>
      </c>
      <c r="AB529" s="170">
        <f t="shared" si="407"/>
        <v>0</v>
      </c>
      <c r="AC529" s="170">
        <f t="shared" si="407"/>
        <v>0.30038797977076415</v>
      </c>
      <c r="AD529" s="170">
        <f t="shared" si="407"/>
        <v>0.14798848533537989</v>
      </c>
      <c r="AE529" s="170">
        <f t="shared" si="407"/>
        <v>0.28696791124049759</v>
      </c>
      <c r="AF529" s="170">
        <f t="shared" si="407"/>
        <v>0.1758496272830061</v>
      </c>
      <c r="AG529" s="170">
        <f t="shared" si="407"/>
        <v>0.12121525670236541</v>
      </c>
      <c r="AH529" s="170">
        <f t="shared" si="407"/>
        <v>0.10429563901791603</v>
      </c>
      <c r="AI529" s="170">
        <f t="shared" si="407"/>
        <v>0</v>
      </c>
      <c r="AJ529" s="170">
        <f t="shared" si="407"/>
        <v>0</v>
      </c>
      <c r="AK529" s="170">
        <f t="shared" si="407"/>
        <v>0.2143183123575445</v>
      </c>
      <c r="AL529" s="170">
        <f t="shared" si="407"/>
        <v>0.37852918373837335</v>
      </c>
      <c r="AM529" s="170">
        <f t="shared" si="407"/>
        <v>3.1991957197376658E-2</v>
      </c>
      <c r="AN529" s="170">
        <f t="shared" si="407"/>
        <v>0</v>
      </c>
      <c r="AO529" s="170">
        <f t="shared" si="407"/>
        <v>7.9936908975485624E-2</v>
      </c>
      <c r="AP529" s="170">
        <f t="shared" si="407"/>
        <v>0</v>
      </c>
      <c r="AQ529" s="170">
        <f t="shared" si="407"/>
        <v>0</v>
      </c>
      <c r="AR529" s="170">
        <f t="shared" si="407"/>
        <v>0</v>
      </c>
      <c r="AS529" s="170">
        <f t="shared" si="407"/>
        <v>0</v>
      </c>
      <c r="AT529" s="170">
        <f t="shared" si="407"/>
        <v>0</v>
      </c>
      <c r="AU529" s="170">
        <f t="shared" si="407"/>
        <v>0</v>
      </c>
      <c r="AV529" s="170">
        <f t="shared" si="407"/>
        <v>0</v>
      </c>
      <c r="AW529" s="170">
        <f t="shared" si="407"/>
        <v>0</v>
      </c>
      <c r="AX529" s="170">
        <f t="shared" si="407"/>
        <v>0</v>
      </c>
      <c r="AY529" s="170">
        <f t="shared" si="407"/>
        <v>0</v>
      </c>
      <c r="AZ529" s="170">
        <f t="shared" si="407"/>
        <v>0</v>
      </c>
      <c r="BA529" s="170">
        <f t="shared" si="407"/>
        <v>0</v>
      </c>
      <c r="BB529" s="170">
        <f t="shared" si="407"/>
        <v>0</v>
      </c>
      <c r="BC529" s="170">
        <f t="shared" si="406"/>
        <v>0</v>
      </c>
      <c r="BD529" s="170">
        <f t="shared" si="406"/>
        <v>0</v>
      </c>
      <c r="BE529" s="170">
        <f t="shared" si="406"/>
        <v>0</v>
      </c>
      <c r="BF529" s="170">
        <f t="shared" si="406"/>
        <v>0</v>
      </c>
      <c r="BG529" s="170">
        <f t="shared" si="406"/>
        <v>0</v>
      </c>
      <c r="BH529" s="170">
        <f t="shared" si="406"/>
        <v>0</v>
      </c>
      <c r="BI529" s="170">
        <f t="shared" si="406"/>
        <v>0</v>
      </c>
      <c r="BJ529" s="170">
        <f t="shared" si="406"/>
        <v>0</v>
      </c>
      <c r="BK529" s="170">
        <f t="shared" si="406"/>
        <v>0</v>
      </c>
      <c r="BL529" s="170">
        <f t="shared" si="406"/>
        <v>0</v>
      </c>
      <c r="BM529" s="170">
        <f t="shared" si="406"/>
        <v>0</v>
      </c>
      <c r="BN529" s="170">
        <f t="shared" si="406"/>
        <v>0</v>
      </c>
      <c r="BO529" s="170">
        <f t="shared" si="406"/>
        <v>0</v>
      </c>
      <c r="BP529" s="170">
        <f t="shared" si="406"/>
        <v>0</v>
      </c>
      <c r="BQ529" s="170">
        <f t="shared" si="406"/>
        <v>0</v>
      </c>
      <c r="BR529" s="170">
        <f t="shared" si="406"/>
        <v>0</v>
      </c>
      <c r="BS529" s="170">
        <f t="shared" si="406"/>
        <v>0</v>
      </c>
      <c r="BT529" s="170">
        <f t="shared" si="406"/>
        <v>0</v>
      </c>
      <c r="BU529" s="170">
        <f t="shared" si="406"/>
        <v>0</v>
      </c>
      <c r="BV529" s="170">
        <f t="shared" si="406"/>
        <v>0</v>
      </c>
      <c r="BW529" s="170">
        <f t="shared" si="406"/>
        <v>0</v>
      </c>
      <c r="BX529" s="170">
        <f t="shared" si="406"/>
        <v>0</v>
      </c>
      <c r="BY529" s="170">
        <f t="shared" si="406"/>
        <v>0</v>
      </c>
      <c r="BZ529" s="170">
        <f t="shared" si="406"/>
        <v>0</v>
      </c>
      <c r="CA529" s="170">
        <f t="shared" si="406"/>
        <v>0</v>
      </c>
      <c r="CB529" s="170">
        <f t="shared" si="406"/>
        <v>0</v>
      </c>
      <c r="CC529" s="170">
        <f t="shared" si="406"/>
        <v>0</v>
      </c>
      <c r="CD529" s="170">
        <f t="shared" si="406"/>
        <v>0</v>
      </c>
      <c r="CE529" s="170">
        <f t="shared" si="406"/>
        <v>0</v>
      </c>
      <c r="CF529" s="170">
        <f t="shared" si="406"/>
        <v>0</v>
      </c>
      <c r="CG529" s="170">
        <f t="shared" si="407"/>
        <v>0</v>
      </c>
      <c r="CH529" s="170"/>
      <c r="CI529" s="170"/>
      <c r="CJ529" s="170"/>
      <c r="CK529" s="170"/>
    </row>
    <row r="530" spans="1:89" ht="15" hidden="1" x14ac:dyDescent="0.25">
      <c r="A530" s="156">
        <f t="shared" si="403"/>
        <v>175</v>
      </c>
      <c r="B530" s="157"/>
      <c r="C530" s="158"/>
      <c r="D530" s="159" t="str">
        <f t="shared" si="405"/>
        <v>5)</v>
      </c>
      <c r="E530" s="159" t="str">
        <f t="shared" si="405"/>
        <v>השקעות בקרנות סל</v>
      </c>
      <c r="F530" s="159"/>
      <c r="G530" s="159"/>
      <c r="H530" s="159"/>
      <c r="I530" s="160"/>
      <c r="J530" s="170">
        <f t="shared" si="404"/>
        <v>0.22348789596468679</v>
      </c>
      <c r="K530" s="170">
        <f t="shared" si="404"/>
        <v>0</v>
      </c>
      <c r="L530" s="170">
        <f t="shared" si="404"/>
        <v>0.17094475932634751</v>
      </c>
      <c r="M530" s="170">
        <f t="shared" si="404"/>
        <v>7.7022428504916474E-2</v>
      </c>
      <c r="N530" s="170">
        <f t="shared" si="404"/>
        <v>0</v>
      </c>
      <c r="O530" s="170">
        <f t="shared" si="404"/>
        <v>2.7626640513241929E-2</v>
      </c>
      <c r="P530" s="170">
        <f t="shared" si="404"/>
        <v>0.44949686948394552</v>
      </c>
      <c r="Q530" s="170">
        <f t="shared" si="404"/>
        <v>0.14210845537727715</v>
      </c>
      <c r="R530" s="170">
        <f t="shared" si="404"/>
        <v>0</v>
      </c>
      <c r="S530" s="170">
        <f t="shared" si="404"/>
        <v>0</v>
      </c>
      <c r="T530" s="170">
        <f t="shared" si="404"/>
        <v>0.33404276273739453</v>
      </c>
      <c r="U530" s="170">
        <f t="shared" si="404"/>
        <v>0.12692396590685168</v>
      </c>
      <c r="V530" s="170">
        <f t="shared" si="404"/>
        <v>0.84246814795820113</v>
      </c>
      <c r="W530" s="170">
        <f t="shared" si="404"/>
        <v>0.81015403147611675</v>
      </c>
      <c r="X530" s="170">
        <f t="shared" si="404"/>
        <v>8.7964767927100063E-2</v>
      </c>
      <c r="Y530" s="170">
        <f t="shared" si="404"/>
        <v>5.4541967869771869E-2</v>
      </c>
      <c r="Z530" s="170">
        <f t="shared" si="407"/>
        <v>0.57880221504414231</v>
      </c>
      <c r="AA530" s="170">
        <f t="shared" si="407"/>
        <v>0.35988292396151889</v>
      </c>
      <c r="AB530" s="170">
        <f t="shared" si="407"/>
        <v>0</v>
      </c>
      <c r="AC530" s="170">
        <f t="shared" si="407"/>
        <v>0.46835919539909615</v>
      </c>
      <c r="AD530" s="170">
        <f t="shared" si="407"/>
        <v>0.11520766941519357</v>
      </c>
      <c r="AE530" s="170">
        <f t="shared" si="407"/>
        <v>0.12594322785078263</v>
      </c>
      <c r="AF530" s="170">
        <f t="shared" si="407"/>
        <v>0.2657113225288974</v>
      </c>
      <c r="AG530" s="170">
        <f t="shared" si="407"/>
        <v>0.26810827266000609</v>
      </c>
      <c r="AH530" s="170">
        <f t="shared" si="407"/>
        <v>0.13854189597763933</v>
      </c>
      <c r="AI530" s="170">
        <f t="shared" si="407"/>
        <v>0.25514878216705944</v>
      </c>
      <c r="AJ530" s="170">
        <f t="shared" si="407"/>
        <v>0</v>
      </c>
      <c r="AK530" s="170">
        <f t="shared" si="407"/>
        <v>4.1783172221891332E-2</v>
      </c>
      <c r="AL530" s="170">
        <f t="shared" si="407"/>
        <v>0.11041185612860085</v>
      </c>
      <c r="AM530" s="170">
        <f t="shared" si="407"/>
        <v>0.37183169505635499</v>
      </c>
      <c r="AN530" s="170">
        <f t="shared" si="407"/>
        <v>2.1934494647535933E-2</v>
      </c>
      <c r="AO530" s="170">
        <f t="shared" si="407"/>
        <v>0.67971985717607997</v>
      </c>
      <c r="AP530" s="170">
        <f t="shared" si="407"/>
        <v>0.35615026913600051</v>
      </c>
      <c r="AQ530" s="170">
        <f t="shared" si="407"/>
        <v>0</v>
      </c>
      <c r="AR530" s="170">
        <f t="shared" si="407"/>
        <v>0</v>
      </c>
      <c r="AS530" s="170">
        <f t="shared" si="407"/>
        <v>0</v>
      </c>
      <c r="AT530" s="170">
        <f t="shared" si="407"/>
        <v>0</v>
      </c>
      <c r="AU530" s="170">
        <f t="shared" si="407"/>
        <v>0</v>
      </c>
      <c r="AV530" s="170">
        <f t="shared" si="407"/>
        <v>0</v>
      </c>
      <c r="AW530" s="170">
        <f t="shared" si="407"/>
        <v>0</v>
      </c>
      <c r="AX530" s="170">
        <f t="shared" si="407"/>
        <v>0</v>
      </c>
      <c r="AY530" s="170">
        <f t="shared" si="407"/>
        <v>0</v>
      </c>
      <c r="AZ530" s="170">
        <f t="shared" si="407"/>
        <v>0</v>
      </c>
      <c r="BA530" s="170">
        <f t="shared" si="407"/>
        <v>0</v>
      </c>
      <c r="BB530" s="170">
        <f t="shared" si="407"/>
        <v>0</v>
      </c>
      <c r="BC530" s="170">
        <f t="shared" si="406"/>
        <v>0</v>
      </c>
      <c r="BD530" s="170">
        <f t="shared" si="406"/>
        <v>0</v>
      </c>
      <c r="BE530" s="170">
        <f t="shared" si="406"/>
        <v>0</v>
      </c>
      <c r="BF530" s="170">
        <f t="shared" si="406"/>
        <v>0</v>
      </c>
      <c r="BG530" s="170">
        <f t="shared" si="406"/>
        <v>0</v>
      </c>
      <c r="BH530" s="170">
        <f t="shared" si="406"/>
        <v>0</v>
      </c>
      <c r="BI530" s="170">
        <f t="shared" si="406"/>
        <v>0</v>
      </c>
      <c r="BJ530" s="170">
        <f t="shared" si="406"/>
        <v>0</v>
      </c>
      <c r="BK530" s="170">
        <f t="shared" si="406"/>
        <v>0</v>
      </c>
      <c r="BL530" s="170">
        <f t="shared" si="406"/>
        <v>0</v>
      </c>
      <c r="BM530" s="170">
        <f t="shared" si="406"/>
        <v>0</v>
      </c>
      <c r="BN530" s="170">
        <f t="shared" si="406"/>
        <v>0</v>
      </c>
      <c r="BO530" s="170">
        <f t="shared" si="406"/>
        <v>0</v>
      </c>
      <c r="BP530" s="170">
        <f t="shared" si="406"/>
        <v>0</v>
      </c>
      <c r="BQ530" s="170">
        <f t="shared" si="406"/>
        <v>0</v>
      </c>
      <c r="BR530" s="170">
        <f t="shared" si="406"/>
        <v>0</v>
      </c>
      <c r="BS530" s="170">
        <f t="shared" si="406"/>
        <v>0</v>
      </c>
      <c r="BT530" s="170">
        <f t="shared" si="406"/>
        <v>0</v>
      </c>
      <c r="BU530" s="170">
        <f t="shared" si="406"/>
        <v>0</v>
      </c>
      <c r="BV530" s="170">
        <f t="shared" si="406"/>
        <v>0</v>
      </c>
      <c r="BW530" s="170">
        <f t="shared" si="406"/>
        <v>0</v>
      </c>
      <c r="BX530" s="170">
        <f t="shared" si="406"/>
        <v>0</v>
      </c>
      <c r="BY530" s="170">
        <f t="shared" si="406"/>
        <v>0</v>
      </c>
      <c r="BZ530" s="170">
        <f t="shared" si="406"/>
        <v>0</v>
      </c>
      <c r="CA530" s="170">
        <f t="shared" si="406"/>
        <v>0</v>
      </c>
      <c r="CB530" s="170">
        <f t="shared" si="406"/>
        <v>0</v>
      </c>
      <c r="CC530" s="170">
        <f t="shared" si="406"/>
        <v>0</v>
      </c>
      <c r="CD530" s="170">
        <f t="shared" si="406"/>
        <v>0</v>
      </c>
      <c r="CE530" s="170">
        <f t="shared" si="406"/>
        <v>0</v>
      </c>
      <c r="CF530" s="170">
        <f t="shared" si="406"/>
        <v>0</v>
      </c>
      <c r="CG530" s="170">
        <f t="shared" si="407"/>
        <v>0</v>
      </c>
      <c r="CH530" s="170"/>
      <c r="CI530" s="170"/>
      <c r="CJ530" s="170"/>
      <c r="CK530" s="170"/>
    </row>
    <row r="531" spans="1:89" ht="15" hidden="1" x14ac:dyDescent="0.25">
      <c r="A531" s="156">
        <f t="shared" si="403"/>
        <v>189</v>
      </c>
      <c r="B531" s="157"/>
      <c r="C531" s="158"/>
      <c r="D531" s="159" t="str">
        <f t="shared" si="405"/>
        <v>6)</v>
      </c>
      <c r="E531" s="159" t="str">
        <f t="shared" si="405"/>
        <v>תעודות השתתפות בקרנות נאמנות</v>
      </c>
      <c r="F531" s="159"/>
      <c r="G531" s="159"/>
      <c r="H531" s="159"/>
      <c r="I531" s="160"/>
      <c r="J531" s="170">
        <f t="shared" si="404"/>
        <v>2.817412598405471E-2</v>
      </c>
      <c r="K531" s="170">
        <f t="shared" si="404"/>
        <v>0</v>
      </c>
      <c r="L531" s="170">
        <f t="shared" si="404"/>
        <v>2.2156838239431442E-2</v>
      </c>
      <c r="M531" s="170">
        <f t="shared" si="404"/>
        <v>2.8384812556601562E-2</v>
      </c>
      <c r="N531" s="170">
        <f t="shared" si="404"/>
        <v>0</v>
      </c>
      <c r="O531" s="170">
        <f t="shared" si="404"/>
        <v>1.7603705509626762E-2</v>
      </c>
      <c r="P531" s="170">
        <f t="shared" si="404"/>
        <v>1.7540454128974991E-2</v>
      </c>
      <c r="Q531" s="170">
        <f t="shared" si="404"/>
        <v>2.5648263308064294E-2</v>
      </c>
      <c r="R531" s="170">
        <f t="shared" si="404"/>
        <v>0</v>
      </c>
      <c r="S531" s="170">
        <f t="shared" si="404"/>
        <v>0</v>
      </c>
      <c r="T531" s="170">
        <f t="shared" si="404"/>
        <v>6.3110217325425683E-2</v>
      </c>
      <c r="U531" s="170">
        <f t="shared" si="404"/>
        <v>1.773403238821528E-2</v>
      </c>
      <c r="V531" s="170">
        <f t="shared" si="404"/>
        <v>0</v>
      </c>
      <c r="W531" s="170">
        <f t="shared" si="404"/>
        <v>0</v>
      </c>
      <c r="X531" s="170">
        <f t="shared" si="404"/>
        <v>0.3044974785204152</v>
      </c>
      <c r="Y531" s="170">
        <f t="shared" si="404"/>
        <v>0</v>
      </c>
      <c r="Z531" s="170">
        <f t="shared" si="407"/>
        <v>0</v>
      </c>
      <c r="AA531" s="170">
        <f t="shared" si="407"/>
        <v>0</v>
      </c>
      <c r="AB531" s="170">
        <f t="shared" si="407"/>
        <v>0</v>
      </c>
      <c r="AC531" s="170">
        <f t="shared" si="407"/>
        <v>0</v>
      </c>
      <c r="AD531" s="170">
        <f t="shared" si="407"/>
        <v>0</v>
      </c>
      <c r="AE531" s="170">
        <f t="shared" si="407"/>
        <v>2.9135133999737575E-2</v>
      </c>
      <c r="AF531" s="170">
        <f t="shared" si="407"/>
        <v>2.4101933402346395E-2</v>
      </c>
      <c r="AG531" s="170">
        <f t="shared" si="407"/>
        <v>1.9388577854004066E-2</v>
      </c>
      <c r="AH531" s="170">
        <f t="shared" si="407"/>
        <v>2.0088579428024184E-2</v>
      </c>
      <c r="AI531" s="170">
        <f t="shared" si="407"/>
        <v>0</v>
      </c>
      <c r="AJ531" s="170">
        <f t="shared" si="407"/>
        <v>2.1430578326049148E-2</v>
      </c>
      <c r="AK531" s="170">
        <f t="shared" si="407"/>
        <v>0.11028659861738896</v>
      </c>
      <c r="AL531" s="170">
        <f t="shared" si="407"/>
        <v>0.34754524571439099</v>
      </c>
      <c r="AM531" s="170">
        <f t="shared" si="407"/>
        <v>0</v>
      </c>
      <c r="AN531" s="170">
        <f t="shared" si="407"/>
        <v>0</v>
      </c>
      <c r="AO531" s="170">
        <f t="shared" si="407"/>
        <v>8.1108477490710821E-3</v>
      </c>
      <c r="AP531" s="170">
        <f t="shared" si="407"/>
        <v>0.11333353166609896</v>
      </c>
      <c r="AQ531" s="170">
        <f t="shared" si="407"/>
        <v>0</v>
      </c>
      <c r="AR531" s="170">
        <f t="shared" si="407"/>
        <v>0</v>
      </c>
      <c r="AS531" s="170">
        <f t="shared" si="407"/>
        <v>0</v>
      </c>
      <c r="AT531" s="170">
        <f t="shared" si="407"/>
        <v>0</v>
      </c>
      <c r="AU531" s="170">
        <f t="shared" si="407"/>
        <v>0</v>
      </c>
      <c r="AV531" s="170">
        <f t="shared" si="407"/>
        <v>0</v>
      </c>
      <c r="AW531" s="170">
        <f t="shared" si="407"/>
        <v>0</v>
      </c>
      <c r="AX531" s="170">
        <f t="shared" si="407"/>
        <v>0</v>
      </c>
      <c r="AY531" s="170">
        <f t="shared" si="407"/>
        <v>0</v>
      </c>
      <c r="AZ531" s="170">
        <f t="shared" si="407"/>
        <v>0</v>
      </c>
      <c r="BA531" s="170">
        <f t="shared" si="407"/>
        <v>0</v>
      </c>
      <c r="BB531" s="170">
        <f t="shared" si="407"/>
        <v>0</v>
      </c>
      <c r="BC531" s="170">
        <f t="shared" si="406"/>
        <v>0</v>
      </c>
      <c r="BD531" s="170">
        <f t="shared" si="406"/>
        <v>0</v>
      </c>
      <c r="BE531" s="170">
        <f t="shared" si="406"/>
        <v>0</v>
      </c>
      <c r="BF531" s="170">
        <f t="shared" si="406"/>
        <v>0</v>
      </c>
      <c r="BG531" s="170">
        <f t="shared" si="406"/>
        <v>0</v>
      </c>
      <c r="BH531" s="170">
        <f t="shared" si="406"/>
        <v>0</v>
      </c>
      <c r="BI531" s="170">
        <f t="shared" si="406"/>
        <v>0</v>
      </c>
      <c r="BJ531" s="170">
        <f t="shared" si="406"/>
        <v>0</v>
      </c>
      <c r="BK531" s="170">
        <f t="shared" si="406"/>
        <v>0</v>
      </c>
      <c r="BL531" s="170">
        <f t="shared" si="406"/>
        <v>0</v>
      </c>
      <c r="BM531" s="170">
        <f t="shared" si="406"/>
        <v>0</v>
      </c>
      <c r="BN531" s="170">
        <f t="shared" si="406"/>
        <v>0</v>
      </c>
      <c r="BO531" s="170">
        <f t="shared" si="406"/>
        <v>0</v>
      </c>
      <c r="BP531" s="170">
        <f t="shared" si="406"/>
        <v>0</v>
      </c>
      <c r="BQ531" s="170">
        <f t="shared" si="406"/>
        <v>0</v>
      </c>
      <c r="BR531" s="170">
        <f t="shared" si="406"/>
        <v>0</v>
      </c>
      <c r="BS531" s="170">
        <f t="shared" si="406"/>
        <v>0</v>
      </c>
      <c r="BT531" s="170">
        <f t="shared" si="406"/>
        <v>0</v>
      </c>
      <c r="BU531" s="170">
        <f t="shared" si="406"/>
        <v>0</v>
      </c>
      <c r="BV531" s="170">
        <f t="shared" si="406"/>
        <v>0</v>
      </c>
      <c r="BW531" s="170">
        <f t="shared" si="406"/>
        <v>0</v>
      </c>
      <c r="BX531" s="170">
        <f t="shared" si="406"/>
        <v>0</v>
      </c>
      <c r="BY531" s="170">
        <f t="shared" si="406"/>
        <v>0</v>
      </c>
      <c r="BZ531" s="170">
        <f t="shared" si="406"/>
        <v>0</v>
      </c>
      <c r="CA531" s="170">
        <f t="shared" si="406"/>
        <v>0</v>
      </c>
      <c r="CB531" s="170">
        <f t="shared" si="406"/>
        <v>0</v>
      </c>
      <c r="CC531" s="170">
        <f t="shared" si="406"/>
        <v>0</v>
      </c>
      <c r="CD531" s="170">
        <f t="shared" si="406"/>
        <v>0</v>
      </c>
      <c r="CE531" s="170">
        <f t="shared" si="406"/>
        <v>0</v>
      </c>
      <c r="CF531" s="170">
        <f t="shared" si="406"/>
        <v>0</v>
      </c>
      <c r="CG531" s="170">
        <f t="shared" si="407"/>
        <v>0</v>
      </c>
      <c r="CH531" s="170"/>
      <c r="CI531" s="170"/>
      <c r="CJ531" s="170"/>
      <c r="CK531" s="170"/>
    </row>
    <row r="532" spans="1:89" ht="15" hidden="1" x14ac:dyDescent="0.25">
      <c r="A532" s="156">
        <f t="shared" si="403"/>
        <v>197</v>
      </c>
      <c r="B532" s="157"/>
      <c r="C532" s="158"/>
      <c r="D532" s="159" t="str">
        <f t="shared" si="405"/>
        <v>7)</v>
      </c>
      <c r="E532" s="159" t="str">
        <f t="shared" si="405"/>
        <v>קרנות השקעה</v>
      </c>
      <c r="F532" s="159"/>
      <c r="G532" s="159"/>
      <c r="H532" s="159"/>
      <c r="I532" s="160"/>
      <c r="J532" s="170">
        <f t="shared" si="404"/>
        <v>5.5757827397010844E-2</v>
      </c>
      <c r="K532" s="170">
        <f t="shared" si="404"/>
        <v>0</v>
      </c>
      <c r="L532" s="170">
        <f t="shared" si="404"/>
        <v>9.2574738464068829E-2</v>
      </c>
      <c r="M532" s="170">
        <f t="shared" si="404"/>
        <v>0.23389766538360909</v>
      </c>
      <c r="N532" s="170">
        <f t="shared" si="404"/>
        <v>0</v>
      </c>
      <c r="O532" s="170">
        <f t="shared" si="404"/>
        <v>8.8842026036557026E-2</v>
      </c>
      <c r="P532" s="170">
        <f t="shared" si="404"/>
        <v>5.3867836946733326E-2</v>
      </c>
      <c r="Q532" s="170">
        <f t="shared" si="404"/>
        <v>0.17899788036904948</v>
      </c>
      <c r="R532" s="170">
        <f t="shared" si="404"/>
        <v>0</v>
      </c>
      <c r="S532" s="170">
        <f t="shared" si="404"/>
        <v>0</v>
      </c>
      <c r="T532" s="170">
        <f t="shared" si="404"/>
        <v>0</v>
      </c>
      <c r="U532" s="170">
        <f t="shared" si="404"/>
        <v>0</v>
      </c>
      <c r="V532" s="170">
        <f t="shared" si="404"/>
        <v>0</v>
      </c>
      <c r="W532" s="170">
        <f t="shared" si="404"/>
        <v>0</v>
      </c>
      <c r="X532" s="170">
        <f t="shared" si="404"/>
        <v>0.24995709997482993</v>
      </c>
      <c r="Y532" s="170">
        <f t="shared" si="404"/>
        <v>0</v>
      </c>
      <c r="Z532" s="170">
        <f t="shared" si="407"/>
        <v>0</v>
      </c>
      <c r="AA532" s="170">
        <f t="shared" si="407"/>
        <v>0</v>
      </c>
      <c r="AB532" s="170">
        <f t="shared" si="407"/>
        <v>4.3173664518878141E-3</v>
      </c>
      <c r="AC532" s="170">
        <f t="shared" si="407"/>
        <v>0</v>
      </c>
      <c r="AD532" s="170">
        <f t="shared" si="407"/>
        <v>3.2152655530215328E-3</v>
      </c>
      <c r="AE532" s="170">
        <f t="shared" si="407"/>
        <v>0.24612916197067689</v>
      </c>
      <c r="AF532" s="170">
        <f t="shared" si="407"/>
        <v>0.11894696399898991</v>
      </c>
      <c r="AG532" s="170">
        <f t="shared" si="407"/>
        <v>0.1061449730970459</v>
      </c>
      <c r="AH532" s="170">
        <f t="shared" si="407"/>
        <v>0.1065576481832249</v>
      </c>
      <c r="AI532" s="170">
        <f t="shared" si="407"/>
        <v>0</v>
      </c>
      <c r="AJ532" s="170">
        <f t="shared" si="407"/>
        <v>8.3712723488424158E-3</v>
      </c>
      <c r="AK532" s="170">
        <f t="shared" si="407"/>
        <v>5.9914002834915896E-3</v>
      </c>
      <c r="AL532" s="170">
        <f t="shared" si="407"/>
        <v>5.1829036579985593E-3</v>
      </c>
      <c r="AM532" s="170">
        <f t="shared" si="407"/>
        <v>0</v>
      </c>
      <c r="AN532" s="170">
        <f t="shared" si="407"/>
        <v>0</v>
      </c>
      <c r="AO532" s="170">
        <f t="shared" si="407"/>
        <v>0</v>
      </c>
      <c r="AP532" s="170">
        <f t="shared" si="407"/>
        <v>3.965403256159657E-3</v>
      </c>
      <c r="AQ532" s="170">
        <f t="shared" si="407"/>
        <v>0</v>
      </c>
      <c r="AR532" s="170">
        <f t="shared" si="407"/>
        <v>0</v>
      </c>
      <c r="AS532" s="170">
        <f t="shared" si="407"/>
        <v>0</v>
      </c>
      <c r="AT532" s="170">
        <f t="shared" si="407"/>
        <v>0</v>
      </c>
      <c r="AU532" s="170">
        <f t="shared" si="407"/>
        <v>0</v>
      </c>
      <c r="AV532" s="170">
        <f t="shared" si="407"/>
        <v>0</v>
      </c>
      <c r="AW532" s="170">
        <f t="shared" si="407"/>
        <v>0</v>
      </c>
      <c r="AX532" s="170">
        <f t="shared" si="407"/>
        <v>0</v>
      </c>
      <c r="AY532" s="170">
        <f t="shared" si="407"/>
        <v>0</v>
      </c>
      <c r="AZ532" s="170">
        <f t="shared" si="407"/>
        <v>0</v>
      </c>
      <c r="BA532" s="170">
        <f t="shared" si="407"/>
        <v>0</v>
      </c>
      <c r="BB532" s="170">
        <f t="shared" si="407"/>
        <v>0</v>
      </c>
      <c r="BC532" s="170">
        <f t="shared" si="406"/>
        <v>0</v>
      </c>
      <c r="BD532" s="170">
        <f t="shared" si="406"/>
        <v>0</v>
      </c>
      <c r="BE532" s="170">
        <f t="shared" si="406"/>
        <v>0</v>
      </c>
      <c r="BF532" s="170">
        <f t="shared" si="406"/>
        <v>0</v>
      </c>
      <c r="BG532" s="170">
        <f t="shared" si="406"/>
        <v>0</v>
      </c>
      <c r="BH532" s="170">
        <f t="shared" si="406"/>
        <v>0</v>
      </c>
      <c r="BI532" s="170">
        <f t="shared" si="406"/>
        <v>0</v>
      </c>
      <c r="BJ532" s="170">
        <f t="shared" si="406"/>
        <v>0</v>
      </c>
      <c r="BK532" s="170">
        <f t="shared" si="406"/>
        <v>0</v>
      </c>
      <c r="BL532" s="170">
        <f t="shared" si="406"/>
        <v>0</v>
      </c>
      <c r="BM532" s="170">
        <f t="shared" si="406"/>
        <v>0</v>
      </c>
      <c r="BN532" s="170">
        <f t="shared" si="406"/>
        <v>0</v>
      </c>
      <c r="BO532" s="170">
        <f t="shared" si="406"/>
        <v>0</v>
      </c>
      <c r="BP532" s="170">
        <f t="shared" si="406"/>
        <v>0</v>
      </c>
      <c r="BQ532" s="170">
        <f t="shared" si="406"/>
        <v>0</v>
      </c>
      <c r="BR532" s="170">
        <f t="shared" si="406"/>
        <v>0</v>
      </c>
      <c r="BS532" s="170">
        <f t="shared" si="406"/>
        <v>0</v>
      </c>
      <c r="BT532" s="170">
        <f t="shared" si="406"/>
        <v>0</v>
      </c>
      <c r="BU532" s="170">
        <f t="shared" si="406"/>
        <v>0</v>
      </c>
      <c r="BV532" s="170">
        <f t="shared" si="406"/>
        <v>0</v>
      </c>
      <c r="BW532" s="170">
        <f t="shared" si="406"/>
        <v>0</v>
      </c>
      <c r="BX532" s="170">
        <f t="shared" si="406"/>
        <v>0</v>
      </c>
      <c r="BY532" s="170">
        <f t="shared" si="406"/>
        <v>0</v>
      </c>
      <c r="BZ532" s="170">
        <f t="shared" si="406"/>
        <v>0</v>
      </c>
      <c r="CA532" s="170">
        <f t="shared" si="406"/>
        <v>0</v>
      </c>
      <c r="CB532" s="170">
        <f t="shared" si="406"/>
        <v>0</v>
      </c>
      <c r="CC532" s="170">
        <f t="shared" si="406"/>
        <v>0</v>
      </c>
      <c r="CD532" s="170">
        <f t="shared" si="406"/>
        <v>0</v>
      </c>
      <c r="CE532" s="170">
        <f t="shared" si="406"/>
        <v>0</v>
      </c>
      <c r="CF532" s="170">
        <f t="shared" si="406"/>
        <v>0</v>
      </c>
      <c r="CG532" s="170">
        <f t="shared" si="407"/>
        <v>0</v>
      </c>
      <c r="CH532" s="170"/>
      <c r="CI532" s="170"/>
      <c r="CJ532" s="170"/>
      <c r="CK532" s="170"/>
    </row>
    <row r="533" spans="1:89" ht="15" hidden="1" x14ac:dyDescent="0.25">
      <c r="A533" s="156">
        <f t="shared" si="403"/>
        <v>209</v>
      </c>
      <c r="B533" s="157"/>
      <c r="C533" s="158"/>
      <c r="D533" s="159" t="str">
        <f t="shared" si="405"/>
        <v>8)</v>
      </c>
      <c r="E533" s="159" t="str">
        <f t="shared" si="405"/>
        <v>כתבי אופציה (WARRANTS)</v>
      </c>
      <c r="F533" s="159"/>
      <c r="G533" s="159"/>
      <c r="H533" s="159"/>
      <c r="I533" s="160"/>
      <c r="J533" s="170">
        <f t="shared" si="404"/>
        <v>4.8621869166515111E-4</v>
      </c>
      <c r="K533" s="170">
        <f t="shared" si="404"/>
        <v>0</v>
      </c>
      <c r="L533" s="170">
        <f t="shared" si="404"/>
        <v>5.8255857236224186E-4</v>
      </c>
      <c r="M533" s="170">
        <f t="shared" si="404"/>
        <v>4.2372532785914919E-4</v>
      </c>
      <c r="N533" s="170">
        <f t="shared" si="404"/>
        <v>0</v>
      </c>
      <c r="O533" s="170">
        <f t="shared" si="404"/>
        <v>0</v>
      </c>
      <c r="P533" s="170">
        <f t="shared" si="404"/>
        <v>8.3529552898007839E-4</v>
      </c>
      <c r="Q533" s="170">
        <f t="shared" si="404"/>
        <v>7.3915222415768165E-4</v>
      </c>
      <c r="R533" s="170">
        <f t="shared" si="404"/>
        <v>0</v>
      </c>
      <c r="S533" s="170">
        <f t="shared" si="404"/>
        <v>0</v>
      </c>
      <c r="T533" s="170">
        <f t="shared" si="404"/>
        <v>0</v>
      </c>
      <c r="U533" s="170">
        <f t="shared" si="404"/>
        <v>2.6181634089680872E-4</v>
      </c>
      <c r="V533" s="170">
        <f t="shared" si="404"/>
        <v>0</v>
      </c>
      <c r="W533" s="170">
        <f t="shared" si="404"/>
        <v>0</v>
      </c>
      <c r="X533" s="170">
        <f t="shared" si="404"/>
        <v>0</v>
      </c>
      <c r="Y533" s="170">
        <f t="shared" si="404"/>
        <v>0</v>
      </c>
      <c r="Z533" s="170">
        <f t="shared" si="407"/>
        <v>0</v>
      </c>
      <c r="AA533" s="170">
        <f t="shared" si="407"/>
        <v>0</v>
      </c>
      <c r="AB533" s="170">
        <f t="shared" si="407"/>
        <v>2.3912148931984833E-4</v>
      </c>
      <c r="AC533" s="170">
        <f t="shared" si="407"/>
        <v>1.0631018892275667E-4</v>
      </c>
      <c r="AD533" s="170">
        <f t="shared" si="407"/>
        <v>4.4013861134607345E-4</v>
      </c>
      <c r="AE533" s="170">
        <f t="shared" si="407"/>
        <v>6.1075960026877847E-4</v>
      </c>
      <c r="AF533" s="170">
        <f t="shared" si="407"/>
        <v>7.222974100444049E-4</v>
      </c>
      <c r="AG533" s="170">
        <f t="shared" si="407"/>
        <v>4.8690573412831298E-4</v>
      </c>
      <c r="AH533" s="170">
        <f t="shared" si="407"/>
        <v>7.2062970815781416E-4</v>
      </c>
      <c r="AI533" s="170">
        <f t="shared" si="407"/>
        <v>0</v>
      </c>
      <c r="AJ533" s="170">
        <f t="shared" si="407"/>
        <v>8.4712644336048691E-4</v>
      </c>
      <c r="AK533" s="170">
        <f t="shared" si="407"/>
        <v>2.4249741930877206E-3</v>
      </c>
      <c r="AL533" s="170">
        <f t="shared" si="407"/>
        <v>3.6208308216390778E-3</v>
      </c>
      <c r="AM533" s="170">
        <f t="shared" si="407"/>
        <v>8.3588486129319579E-5</v>
      </c>
      <c r="AN533" s="170">
        <f t="shared" si="407"/>
        <v>0</v>
      </c>
      <c r="AO533" s="170">
        <f t="shared" si="407"/>
        <v>1.4193328215327821E-4</v>
      </c>
      <c r="AP533" s="170">
        <f t="shared" si="407"/>
        <v>0</v>
      </c>
      <c r="AQ533" s="170">
        <f t="shared" si="407"/>
        <v>0</v>
      </c>
      <c r="AR533" s="170">
        <f t="shared" si="407"/>
        <v>0</v>
      </c>
      <c r="AS533" s="170">
        <f t="shared" si="407"/>
        <v>0</v>
      </c>
      <c r="AT533" s="170">
        <f t="shared" si="407"/>
        <v>0</v>
      </c>
      <c r="AU533" s="170">
        <f t="shared" si="407"/>
        <v>0</v>
      </c>
      <c r="AV533" s="170">
        <f t="shared" si="407"/>
        <v>0</v>
      </c>
      <c r="AW533" s="170">
        <f t="shared" si="407"/>
        <v>0</v>
      </c>
      <c r="AX533" s="170">
        <f t="shared" si="407"/>
        <v>0</v>
      </c>
      <c r="AY533" s="170">
        <f t="shared" si="407"/>
        <v>0</v>
      </c>
      <c r="AZ533" s="170">
        <f t="shared" si="407"/>
        <v>0</v>
      </c>
      <c r="BA533" s="170">
        <f t="shared" si="407"/>
        <v>0</v>
      </c>
      <c r="BB533" s="170">
        <f t="shared" si="407"/>
        <v>0</v>
      </c>
      <c r="BC533" s="170">
        <f t="shared" si="406"/>
        <v>0</v>
      </c>
      <c r="BD533" s="170">
        <f t="shared" si="406"/>
        <v>0</v>
      </c>
      <c r="BE533" s="170">
        <f t="shared" si="406"/>
        <v>0</v>
      </c>
      <c r="BF533" s="170">
        <f t="shared" si="406"/>
        <v>0</v>
      </c>
      <c r="BG533" s="170">
        <f t="shared" si="406"/>
        <v>0</v>
      </c>
      <c r="BH533" s="170">
        <f t="shared" si="406"/>
        <v>0</v>
      </c>
      <c r="BI533" s="170">
        <f t="shared" si="406"/>
        <v>0</v>
      </c>
      <c r="BJ533" s="170">
        <f t="shared" si="406"/>
        <v>0</v>
      </c>
      <c r="BK533" s="170">
        <f t="shared" si="406"/>
        <v>0</v>
      </c>
      <c r="BL533" s="170">
        <f t="shared" si="406"/>
        <v>0</v>
      </c>
      <c r="BM533" s="170">
        <f t="shared" si="406"/>
        <v>0</v>
      </c>
      <c r="BN533" s="170">
        <f t="shared" si="406"/>
        <v>0</v>
      </c>
      <c r="BO533" s="170">
        <f t="shared" si="406"/>
        <v>0</v>
      </c>
      <c r="BP533" s="170">
        <f t="shared" si="406"/>
        <v>0</v>
      </c>
      <c r="BQ533" s="170">
        <f t="shared" si="406"/>
        <v>0</v>
      </c>
      <c r="BR533" s="170">
        <f t="shared" si="406"/>
        <v>0</v>
      </c>
      <c r="BS533" s="170">
        <f t="shared" si="406"/>
        <v>0</v>
      </c>
      <c r="BT533" s="170">
        <f t="shared" si="406"/>
        <v>0</v>
      </c>
      <c r="BU533" s="170">
        <f t="shared" si="406"/>
        <v>0</v>
      </c>
      <c r="BV533" s="170">
        <f t="shared" si="406"/>
        <v>0</v>
      </c>
      <c r="BW533" s="170">
        <f t="shared" si="406"/>
        <v>0</v>
      </c>
      <c r="BX533" s="170">
        <f t="shared" si="406"/>
        <v>0</v>
      </c>
      <c r="BY533" s="170">
        <f t="shared" si="406"/>
        <v>0</v>
      </c>
      <c r="BZ533" s="170">
        <f t="shared" si="406"/>
        <v>0</v>
      </c>
      <c r="CA533" s="170">
        <f t="shared" si="406"/>
        <v>0</v>
      </c>
      <c r="CB533" s="170">
        <f t="shared" si="406"/>
        <v>0</v>
      </c>
      <c r="CC533" s="170">
        <f t="shared" si="406"/>
        <v>0</v>
      </c>
      <c r="CD533" s="170">
        <f t="shared" si="406"/>
        <v>0</v>
      </c>
      <c r="CE533" s="170">
        <f t="shared" si="406"/>
        <v>0</v>
      </c>
      <c r="CF533" s="170">
        <f t="shared" si="406"/>
        <v>0</v>
      </c>
      <c r="CG533" s="170">
        <f t="shared" si="407"/>
        <v>0</v>
      </c>
      <c r="CH533" s="170"/>
      <c r="CI533" s="170"/>
      <c r="CJ533" s="170"/>
      <c r="CK533" s="170"/>
    </row>
    <row r="534" spans="1:89" ht="15" hidden="1" x14ac:dyDescent="0.25">
      <c r="A534" s="156">
        <f t="shared" si="403"/>
        <v>217</v>
      </c>
      <c r="B534" s="157"/>
      <c r="C534" s="158"/>
      <c r="D534" s="159" t="str">
        <f t="shared" si="405"/>
        <v>9)</v>
      </c>
      <c r="E534" s="159" t="str">
        <f t="shared" si="405"/>
        <v>חוזים עתידיים</v>
      </c>
      <c r="F534" s="159"/>
      <c r="G534" s="159"/>
      <c r="H534" s="159"/>
      <c r="I534" s="160"/>
      <c r="J534" s="170">
        <f t="shared" si="404"/>
        <v>2.2582766483223354E-2</v>
      </c>
      <c r="K534" s="170">
        <f t="shared" si="404"/>
        <v>0</v>
      </c>
      <c r="L534" s="170">
        <f t="shared" si="404"/>
        <v>3.7641778011504548E-2</v>
      </c>
      <c r="M534" s="170">
        <f t="shared" si="404"/>
        <v>3.3175489345843287E-2</v>
      </c>
      <c r="N534" s="170">
        <f t="shared" si="404"/>
        <v>0</v>
      </c>
      <c r="O534" s="170">
        <f t="shared" si="404"/>
        <v>1.2402590100940067E-2</v>
      </c>
      <c r="P534" s="170">
        <f t="shared" si="404"/>
        <v>3.4703927208778781E-2</v>
      </c>
      <c r="Q534" s="170">
        <f t="shared" si="404"/>
        <v>2.7116976072337678E-2</v>
      </c>
      <c r="R534" s="170">
        <f t="shared" si="404"/>
        <v>0</v>
      </c>
      <c r="S534" s="170">
        <f t="shared" si="404"/>
        <v>1.291939722641478E-2</v>
      </c>
      <c r="T534" s="170">
        <f t="shared" si="404"/>
        <v>3.1849763942369685E-2</v>
      </c>
      <c r="U534" s="170">
        <f t="shared" si="404"/>
        <v>2.2485648391211567E-2</v>
      </c>
      <c r="V534" s="170">
        <f t="shared" si="404"/>
        <v>1.981932822969237E-4</v>
      </c>
      <c r="W534" s="170">
        <f t="shared" si="404"/>
        <v>3.1473483056262723E-5</v>
      </c>
      <c r="X534" s="170">
        <f t="shared" si="404"/>
        <v>1.9151648414800639E-2</v>
      </c>
      <c r="Y534" s="170">
        <f t="shared" si="404"/>
        <v>3.5260506047630163E-3</v>
      </c>
      <c r="Z534" s="170">
        <f t="shared" si="407"/>
        <v>1.7503475924338839E-2</v>
      </c>
      <c r="AA534" s="170">
        <f t="shared" si="407"/>
        <v>2.8716665173349106E-4</v>
      </c>
      <c r="AB534" s="170">
        <f t="shared" si="407"/>
        <v>2.2021760515747034E-3</v>
      </c>
      <c r="AC534" s="170">
        <f t="shared" si="407"/>
        <v>2.7714664085227114E-2</v>
      </c>
      <c r="AD534" s="170">
        <f t="shared" si="407"/>
        <v>3.1597245519083245E-2</v>
      </c>
      <c r="AE534" s="170">
        <f t="shared" si="407"/>
        <v>4.632312270908627E-2</v>
      </c>
      <c r="AF534" s="170">
        <f t="shared" si="407"/>
        <v>3.2090932328963019E-2</v>
      </c>
      <c r="AG534" s="170">
        <f t="shared" si="407"/>
        <v>1.4730912216403767E-2</v>
      </c>
      <c r="AH534" s="170">
        <f t="shared" si="407"/>
        <v>2.2856662467510728E-2</v>
      </c>
      <c r="AI534" s="170">
        <f t="shared" si="407"/>
        <v>9.5371442371695037E-2</v>
      </c>
      <c r="AJ534" s="170">
        <f t="shared" si="407"/>
        <v>3.7930527751618283E-3</v>
      </c>
      <c r="AK534" s="170">
        <f t="shared" si="407"/>
        <v>1.9712822682334021E-2</v>
      </c>
      <c r="AL534" s="170">
        <f t="shared" si="407"/>
        <v>2.5485132000012692E-2</v>
      </c>
      <c r="AM534" s="170">
        <f t="shared" si="407"/>
        <v>1.513036089615374E-2</v>
      </c>
      <c r="AN534" s="170">
        <f t="shared" si="407"/>
        <v>0</v>
      </c>
      <c r="AO534" s="170">
        <f t="shared" si="407"/>
        <v>3.2972633496462074E-2</v>
      </c>
      <c r="AP534" s="170">
        <f t="shared" si="407"/>
        <v>1.6350576263849562E-2</v>
      </c>
      <c r="AQ534" s="170">
        <f t="shared" si="407"/>
        <v>0</v>
      </c>
      <c r="AR534" s="170">
        <f t="shared" si="407"/>
        <v>0</v>
      </c>
      <c r="AS534" s="170">
        <f t="shared" si="407"/>
        <v>0</v>
      </c>
      <c r="AT534" s="170">
        <f t="shared" si="407"/>
        <v>0</v>
      </c>
      <c r="AU534" s="170">
        <f t="shared" si="407"/>
        <v>0</v>
      </c>
      <c r="AV534" s="170">
        <f t="shared" si="407"/>
        <v>0</v>
      </c>
      <c r="AW534" s="170">
        <f t="shared" si="407"/>
        <v>0</v>
      </c>
      <c r="AX534" s="170">
        <f t="shared" si="407"/>
        <v>0</v>
      </c>
      <c r="AY534" s="170">
        <f t="shared" si="407"/>
        <v>0</v>
      </c>
      <c r="AZ534" s="170">
        <f t="shared" si="407"/>
        <v>0</v>
      </c>
      <c r="BA534" s="170">
        <f t="shared" si="407"/>
        <v>0</v>
      </c>
      <c r="BB534" s="170">
        <f t="shared" si="407"/>
        <v>0</v>
      </c>
      <c r="BC534" s="170">
        <f t="shared" si="406"/>
        <v>0</v>
      </c>
      <c r="BD534" s="170">
        <f t="shared" si="406"/>
        <v>0</v>
      </c>
      <c r="BE534" s="170">
        <f t="shared" si="406"/>
        <v>0</v>
      </c>
      <c r="BF534" s="170">
        <f t="shared" si="406"/>
        <v>0</v>
      </c>
      <c r="BG534" s="170">
        <f t="shared" ref="BG534:CF541" si="408">IF(BG513=0,0,BG513/BG$502)</f>
        <v>0</v>
      </c>
      <c r="BH534" s="170">
        <f t="shared" si="408"/>
        <v>0</v>
      </c>
      <c r="BI534" s="170">
        <f t="shared" si="408"/>
        <v>0</v>
      </c>
      <c r="BJ534" s="170">
        <f t="shared" si="408"/>
        <v>0</v>
      </c>
      <c r="BK534" s="170">
        <f t="shared" si="408"/>
        <v>0</v>
      </c>
      <c r="BL534" s="170">
        <f t="shared" si="408"/>
        <v>0</v>
      </c>
      <c r="BM534" s="170">
        <f t="shared" si="408"/>
        <v>0</v>
      </c>
      <c r="BN534" s="170">
        <f t="shared" si="408"/>
        <v>0</v>
      </c>
      <c r="BO534" s="170">
        <f t="shared" si="408"/>
        <v>0</v>
      </c>
      <c r="BP534" s="170">
        <f t="shared" si="408"/>
        <v>0</v>
      </c>
      <c r="BQ534" s="170">
        <f t="shared" si="408"/>
        <v>0</v>
      </c>
      <c r="BR534" s="170">
        <f t="shared" si="408"/>
        <v>0</v>
      </c>
      <c r="BS534" s="170">
        <f t="shared" si="408"/>
        <v>0</v>
      </c>
      <c r="BT534" s="170">
        <f t="shared" si="408"/>
        <v>0</v>
      </c>
      <c r="BU534" s="170">
        <f t="shared" si="408"/>
        <v>0</v>
      </c>
      <c r="BV534" s="170">
        <f t="shared" si="408"/>
        <v>0</v>
      </c>
      <c r="BW534" s="170">
        <f t="shared" si="408"/>
        <v>0</v>
      </c>
      <c r="BX534" s="170">
        <f t="shared" si="408"/>
        <v>0</v>
      </c>
      <c r="BY534" s="170">
        <f t="shared" si="408"/>
        <v>0</v>
      </c>
      <c r="BZ534" s="170">
        <f t="shared" si="408"/>
        <v>0</v>
      </c>
      <c r="CA534" s="170">
        <f t="shared" si="408"/>
        <v>0</v>
      </c>
      <c r="CB534" s="170">
        <f t="shared" si="408"/>
        <v>0</v>
      </c>
      <c r="CC534" s="170">
        <f t="shared" si="408"/>
        <v>0</v>
      </c>
      <c r="CD534" s="170">
        <f t="shared" si="408"/>
        <v>0</v>
      </c>
      <c r="CE534" s="170">
        <f t="shared" si="408"/>
        <v>0</v>
      </c>
      <c r="CF534" s="170">
        <f t="shared" si="408"/>
        <v>0</v>
      </c>
      <c r="CG534" s="170">
        <f t="shared" si="407"/>
        <v>0</v>
      </c>
      <c r="CH534" s="170"/>
      <c r="CI534" s="170"/>
      <c r="CJ534" s="170"/>
      <c r="CK534" s="170"/>
    </row>
    <row r="535" spans="1:89" ht="15" hidden="1" x14ac:dyDescent="0.25">
      <c r="A535" s="156">
        <f t="shared" si="403"/>
        <v>234</v>
      </c>
      <c r="B535" s="157"/>
      <c r="C535" s="158"/>
      <c r="D535" s="159" t="str">
        <f t="shared" si="405"/>
        <v>10)</v>
      </c>
      <c r="E535" s="159" t="str">
        <f t="shared" si="405"/>
        <v>אופציות - (OPTIONS)</v>
      </c>
      <c r="F535" s="159"/>
      <c r="G535" s="159"/>
      <c r="H535" s="159"/>
      <c r="I535" s="160"/>
      <c r="J535" s="170">
        <f t="shared" si="404"/>
        <v>0</v>
      </c>
      <c r="K535" s="170">
        <f t="shared" si="404"/>
        <v>0</v>
      </c>
      <c r="L535" s="170">
        <f t="shared" si="404"/>
        <v>0</v>
      </c>
      <c r="M535" s="170">
        <f t="shared" si="404"/>
        <v>0</v>
      </c>
      <c r="N535" s="170">
        <f t="shared" si="404"/>
        <v>0</v>
      </c>
      <c r="O535" s="170">
        <f t="shared" si="404"/>
        <v>0</v>
      </c>
      <c r="P535" s="170">
        <f t="shared" si="404"/>
        <v>0</v>
      </c>
      <c r="Q535" s="170">
        <f t="shared" si="404"/>
        <v>0</v>
      </c>
      <c r="R535" s="170">
        <f t="shared" si="404"/>
        <v>0</v>
      </c>
      <c r="S535" s="170">
        <f t="shared" si="404"/>
        <v>0</v>
      </c>
      <c r="T535" s="170">
        <f t="shared" si="404"/>
        <v>0</v>
      </c>
      <c r="U535" s="170">
        <f t="shared" si="404"/>
        <v>0</v>
      </c>
      <c r="V535" s="170">
        <f t="shared" si="404"/>
        <v>0</v>
      </c>
      <c r="W535" s="170">
        <f t="shared" si="404"/>
        <v>0</v>
      </c>
      <c r="X535" s="170">
        <f t="shared" si="404"/>
        <v>0</v>
      </c>
      <c r="Y535" s="170">
        <f t="shared" si="404"/>
        <v>0</v>
      </c>
      <c r="Z535" s="170">
        <f t="shared" si="407"/>
        <v>0</v>
      </c>
      <c r="AA535" s="170">
        <f t="shared" si="407"/>
        <v>0</v>
      </c>
      <c r="AB535" s="170">
        <f t="shared" si="407"/>
        <v>0</v>
      </c>
      <c r="AC535" s="170">
        <f t="shared" si="407"/>
        <v>0</v>
      </c>
      <c r="AD535" s="170">
        <f t="shared" si="407"/>
        <v>0</v>
      </c>
      <c r="AE535" s="170">
        <f t="shared" si="407"/>
        <v>0</v>
      </c>
      <c r="AF535" s="170">
        <f t="shared" si="407"/>
        <v>0</v>
      </c>
      <c r="AG535" s="170">
        <f t="shared" si="407"/>
        <v>0</v>
      </c>
      <c r="AH535" s="170">
        <f t="shared" si="407"/>
        <v>0</v>
      </c>
      <c r="AI535" s="170">
        <f t="shared" si="407"/>
        <v>0</v>
      </c>
      <c r="AJ535" s="170">
        <f t="shared" si="407"/>
        <v>0</v>
      </c>
      <c r="AK535" s="170">
        <f t="shared" si="407"/>
        <v>0</v>
      </c>
      <c r="AL535" s="170">
        <f t="shared" si="407"/>
        <v>0</v>
      </c>
      <c r="AM535" s="170">
        <f t="shared" si="407"/>
        <v>0</v>
      </c>
      <c r="AN535" s="170">
        <f t="shared" si="407"/>
        <v>0</v>
      </c>
      <c r="AO535" s="170">
        <f t="shared" ref="AO535:DJ541" si="409">IF(AO514=0,0,AO514/AO$502)</f>
        <v>0</v>
      </c>
      <c r="AP535" s="170">
        <f t="shared" si="409"/>
        <v>0</v>
      </c>
      <c r="AQ535" s="170">
        <f t="shared" si="409"/>
        <v>0</v>
      </c>
      <c r="AR535" s="170">
        <f t="shared" si="409"/>
        <v>0</v>
      </c>
      <c r="AS535" s="170">
        <f t="shared" si="409"/>
        <v>0</v>
      </c>
      <c r="AT535" s="170">
        <f t="shared" si="409"/>
        <v>0</v>
      </c>
      <c r="AU535" s="170">
        <f t="shared" si="409"/>
        <v>0</v>
      </c>
      <c r="AV535" s="170">
        <f t="shared" si="409"/>
        <v>0</v>
      </c>
      <c r="AW535" s="170">
        <f t="shared" si="409"/>
        <v>0</v>
      </c>
      <c r="AX535" s="170">
        <f t="shared" si="409"/>
        <v>0</v>
      </c>
      <c r="AY535" s="170">
        <f t="shared" si="409"/>
        <v>0</v>
      </c>
      <c r="AZ535" s="170">
        <f t="shared" si="409"/>
        <v>0</v>
      </c>
      <c r="BA535" s="170">
        <f t="shared" si="409"/>
        <v>0</v>
      </c>
      <c r="BB535" s="170">
        <f t="shared" si="409"/>
        <v>0</v>
      </c>
      <c r="BC535" s="170">
        <f t="shared" si="409"/>
        <v>0</v>
      </c>
      <c r="BD535" s="170">
        <f t="shared" si="409"/>
        <v>0</v>
      </c>
      <c r="BE535" s="170">
        <f t="shared" si="409"/>
        <v>0</v>
      </c>
      <c r="BF535" s="170">
        <f t="shared" si="409"/>
        <v>0</v>
      </c>
      <c r="BG535" s="170">
        <f t="shared" si="409"/>
        <v>0</v>
      </c>
      <c r="BH535" s="170">
        <f t="shared" si="409"/>
        <v>0</v>
      </c>
      <c r="BI535" s="170">
        <f t="shared" si="409"/>
        <v>0</v>
      </c>
      <c r="BJ535" s="170">
        <f t="shared" si="409"/>
        <v>0</v>
      </c>
      <c r="BK535" s="170">
        <f t="shared" si="409"/>
        <v>0</v>
      </c>
      <c r="BL535" s="170">
        <f t="shared" si="409"/>
        <v>0</v>
      </c>
      <c r="BM535" s="170">
        <f t="shared" si="409"/>
        <v>0</v>
      </c>
      <c r="BN535" s="170">
        <f t="shared" si="409"/>
        <v>0</v>
      </c>
      <c r="BO535" s="170">
        <f t="shared" si="409"/>
        <v>0</v>
      </c>
      <c r="BP535" s="170">
        <f t="shared" si="409"/>
        <v>0</v>
      </c>
      <c r="BQ535" s="170">
        <f t="shared" si="409"/>
        <v>0</v>
      </c>
      <c r="BR535" s="170">
        <f t="shared" si="409"/>
        <v>0</v>
      </c>
      <c r="BS535" s="170">
        <f t="shared" si="409"/>
        <v>0</v>
      </c>
      <c r="BT535" s="170">
        <f t="shared" si="409"/>
        <v>0</v>
      </c>
      <c r="BU535" s="170">
        <f t="shared" si="409"/>
        <v>0</v>
      </c>
      <c r="BV535" s="170">
        <f t="shared" si="409"/>
        <v>0</v>
      </c>
      <c r="BW535" s="170">
        <f t="shared" si="409"/>
        <v>0</v>
      </c>
      <c r="BX535" s="170">
        <f t="shared" si="409"/>
        <v>0</v>
      </c>
      <c r="BY535" s="170">
        <f t="shared" si="409"/>
        <v>0</v>
      </c>
      <c r="BZ535" s="170">
        <f t="shared" si="409"/>
        <v>0</v>
      </c>
      <c r="CA535" s="170">
        <f t="shared" si="409"/>
        <v>0</v>
      </c>
      <c r="CB535" s="170">
        <f t="shared" si="408"/>
        <v>0</v>
      </c>
      <c r="CC535" s="170">
        <f t="shared" si="408"/>
        <v>0</v>
      </c>
      <c r="CD535" s="170">
        <f t="shared" si="408"/>
        <v>0</v>
      </c>
      <c r="CE535" s="170">
        <f t="shared" si="408"/>
        <v>0</v>
      </c>
      <c r="CF535" s="170">
        <f t="shared" si="408"/>
        <v>0</v>
      </c>
      <c r="CG535" s="170">
        <f t="shared" si="409"/>
        <v>0</v>
      </c>
      <c r="CH535" s="170"/>
      <c r="CI535" s="170"/>
      <c r="CJ535" s="170"/>
      <c r="CK535" s="170"/>
    </row>
    <row r="536" spans="1:89" ht="15" hidden="1" x14ac:dyDescent="0.25">
      <c r="A536" s="156">
        <f t="shared" si="403"/>
        <v>280</v>
      </c>
      <c r="B536" s="157"/>
      <c r="C536" s="158"/>
      <c r="D536" s="159" t="str">
        <f t="shared" si="405"/>
        <v>11)</v>
      </c>
      <c r="E536" s="159" t="str">
        <f t="shared" si="405"/>
        <v>מוצרים מובנים</v>
      </c>
      <c r="F536" s="159"/>
      <c r="G536" s="159"/>
      <c r="H536" s="159"/>
      <c r="I536" s="160"/>
      <c r="J536" s="170">
        <f t="shared" si="404"/>
        <v>0</v>
      </c>
      <c r="K536" s="170">
        <f t="shared" si="404"/>
        <v>0</v>
      </c>
      <c r="L536" s="170">
        <f t="shared" si="404"/>
        <v>0</v>
      </c>
      <c r="M536" s="170">
        <f t="shared" si="404"/>
        <v>0</v>
      </c>
      <c r="N536" s="170">
        <f t="shared" si="404"/>
        <v>0</v>
      </c>
      <c r="O536" s="170">
        <f t="shared" si="404"/>
        <v>0</v>
      </c>
      <c r="P536" s="170">
        <f t="shared" si="404"/>
        <v>0</v>
      </c>
      <c r="Q536" s="170">
        <f t="shared" si="404"/>
        <v>0</v>
      </c>
      <c r="R536" s="170">
        <f t="shared" si="404"/>
        <v>0</v>
      </c>
      <c r="S536" s="170">
        <f t="shared" si="404"/>
        <v>0</v>
      </c>
      <c r="T536" s="170">
        <f t="shared" si="404"/>
        <v>0</v>
      </c>
      <c r="U536" s="170">
        <f t="shared" si="404"/>
        <v>0</v>
      </c>
      <c r="V536" s="170">
        <f t="shared" si="404"/>
        <v>0</v>
      </c>
      <c r="W536" s="170">
        <f t="shared" si="404"/>
        <v>0</v>
      </c>
      <c r="X536" s="170">
        <f t="shared" si="404"/>
        <v>0</v>
      </c>
      <c r="Y536" s="170">
        <f t="shared" si="404"/>
        <v>0</v>
      </c>
      <c r="Z536" s="170">
        <f t="shared" ref="Z536:CU539" si="410">IF(Z515=0,0,Z515/Z$502)</f>
        <v>0</v>
      </c>
      <c r="AA536" s="170">
        <f t="shared" si="410"/>
        <v>0</v>
      </c>
      <c r="AB536" s="170">
        <f t="shared" si="410"/>
        <v>0</v>
      </c>
      <c r="AC536" s="170">
        <f t="shared" si="410"/>
        <v>0</v>
      </c>
      <c r="AD536" s="170">
        <f t="shared" si="410"/>
        <v>0</v>
      </c>
      <c r="AE536" s="170">
        <f t="shared" si="410"/>
        <v>0</v>
      </c>
      <c r="AF536" s="170">
        <f t="shared" si="410"/>
        <v>0</v>
      </c>
      <c r="AG536" s="170">
        <f t="shared" si="410"/>
        <v>0</v>
      </c>
      <c r="AH536" s="170">
        <f t="shared" si="410"/>
        <v>0</v>
      </c>
      <c r="AI536" s="170">
        <f t="shared" si="410"/>
        <v>0</v>
      </c>
      <c r="AJ536" s="170">
        <f t="shared" si="410"/>
        <v>0</v>
      </c>
      <c r="AK536" s="170">
        <f t="shared" si="410"/>
        <v>0</v>
      </c>
      <c r="AL536" s="170">
        <f t="shared" si="410"/>
        <v>0</v>
      </c>
      <c r="AM536" s="170">
        <f t="shared" si="410"/>
        <v>0</v>
      </c>
      <c r="AN536" s="170">
        <f t="shared" si="410"/>
        <v>0</v>
      </c>
      <c r="AO536" s="170">
        <f t="shared" si="410"/>
        <v>0</v>
      </c>
      <c r="AP536" s="170">
        <f t="shared" si="410"/>
        <v>0</v>
      </c>
      <c r="AQ536" s="170">
        <f t="shared" si="410"/>
        <v>0</v>
      </c>
      <c r="AR536" s="170">
        <f t="shared" si="410"/>
        <v>0</v>
      </c>
      <c r="AS536" s="170">
        <f t="shared" si="410"/>
        <v>0</v>
      </c>
      <c r="AT536" s="170">
        <f t="shared" si="410"/>
        <v>0</v>
      </c>
      <c r="AU536" s="170">
        <f t="shared" si="410"/>
        <v>0</v>
      </c>
      <c r="AV536" s="170">
        <f t="shared" si="410"/>
        <v>0</v>
      </c>
      <c r="AW536" s="170">
        <f t="shared" si="410"/>
        <v>0</v>
      </c>
      <c r="AX536" s="170">
        <f t="shared" si="410"/>
        <v>0</v>
      </c>
      <c r="AY536" s="170">
        <f t="shared" si="410"/>
        <v>0</v>
      </c>
      <c r="AZ536" s="170">
        <f t="shared" si="410"/>
        <v>0</v>
      </c>
      <c r="BA536" s="170">
        <f t="shared" si="410"/>
        <v>0</v>
      </c>
      <c r="BB536" s="170">
        <f t="shared" si="410"/>
        <v>0</v>
      </c>
      <c r="BC536" s="170">
        <f t="shared" si="409"/>
        <v>0</v>
      </c>
      <c r="BD536" s="170">
        <f t="shared" si="409"/>
        <v>0</v>
      </c>
      <c r="BE536" s="170">
        <f t="shared" si="409"/>
        <v>0</v>
      </c>
      <c r="BF536" s="170">
        <f t="shared" si="409"/>
        <v>0</v>
      </c>
      <c r="BG536" s="170">
        <f t="shared" si="409"/>
        <v>0</v>
      </c>
      <c r="BH536" s="170">
        <f t="shared" si="409"/>
        <v>0</v>
      </c>
      <c r="BI536" s="170">
        <f t="shared" si="409"/>
        <v>0</v>
      </c>
      <c r="BJ536" s="170">
        <f t="shared" si="409"/>
        <v>0</v>
      </c>
      <c r="BK536" s="170">
        <f t="shared" si="409"/>
        <v>0</v>
      </c>
      <c r="BL536" s="170">
        <f t="shared" si="409"/>
        <v>0</v>
      </c>
      <c r="BM536" s="170">
        <f t="shared" si="409"/>
        <v>0</v>
      </c>
      <c r="BN536" s="170">
        <f t="shared" si="409"/>
        <v>0</v>
      </c>
      <c r="BO536" s="170">
        <f t="shared" si="409"/>
        <v>0</v>
      </c>
      <c r="BP536" s="170">
        <f t="shared" si="409"/>
        <v>0</v>
      </c>
      <c r="BQ536" s="170">
        <f t="shared" si="409"/>
        <v>0</v>
      </c>
      <c r="BR536" s="170">
        <f t="shared" si="409"/>
        <v>0</v>
      </c>
      <c r="BS536" s="170">
        <f t="shared" si="409"/>
        <v>0</v>
      </c>
      <c r="BT536" s="170">
        <f t="shared" si="409"/>
        <v>0</v>
      </c>
      <c r="BU536" s="170">
        <f t="shared" si="409"/>
        <v>0</v>
      </c>
      <c r="BV536" s="170">
        <f t="shared" si="409"/>
        <v>0</v>
      </c>
      <c r="BW536" s="170">
        <f t="shared" si="409"/>
        <v>0</v>
      </c>
      <c r="BX536" s="170">
        <f t="shared" si="409"/>
        <v>0</v>
      </c>
      <c r="BY536" s="170">
        <f t="shared" si="409"/>
        <v>0</v>
      </c>
      <c r="BZ536" s="170">
        <f t="shared" si="409"/>
        <v>0</v>
      </c>
      <c r="CA536" s="170">
        <f t="shared" si="409"/>
        <v>0</v>
      </c>
      <c r="CB536" s="170">
        <f t="shared" si="408"/>
        <v>0</v>
      </c>
      <c r="CC536" s="170">
        <f t="shared" si="408"/>
        <v>0</v>
      </c>
      <c r="CD536" s="170">
        <f t="shared" si="408"/>
        <v>0</v>
      </c>
      <c r="CE536" s="170">
        <f t="shared" si="408"/>
        <v>0</v>
      </c>
      <c r="CF536" s="170">
        <f t="shared" si="408"/>
        <v>0</v>
      </c>
      <c r="CG536" s="170">
        <f t="shared" si="410"/>
        <v>0</v>
      </c>
      <c r="CH536" s="170"/>
      <c r="CI536" s="170"/>
      <c r="CJ536" s="170"/>
      <c r="CK536" s="170"/>
    </row>
    <row r="537" spans="1:89" ht="15" hidden="1" x14ac:dyDescent="0.25">
      <c r="A537" s="156">
        <f t="shared" si="403"/>
        <v>392</v>
      </c>
      <c r="B537" s="157"/>
      <c r="C537" s="158" t="str">
        <f t="shared" ref="C537:D541" si="411">VLOOKUP($A537,$A$10:$M$500,C$500,0)</f>
        <v xml:space="preserve">ג. </v>
      </c>
      <c r="D537" s="159" t="str">
        <f t="shared" si="411"/>
        <v>הלוואות (למעט לחברות מוחזקות):</v>
      </c>
      <c r="E537" s="159"/>
      <c r="F537" s="159"/>
      <c r="G537" s="159"/>
      <c r="H537" s="159"/>
      <c r="I537" s="160"/>
      <c r="J537" s="170">
        <f t="shared" si="404"/>
        <v>1.1988927341149713E-2</v>
      </c>
      <c r="K537" s="170">
        <f t="shared" si="404"/>
        <v>0</v>
      </c>
      <c r="L537" s="170">
        <f t="shared" si="404"/>
        <v>0</v>
      </c>
      <c r="M537" s="170">
        <f t="shared" si="404"/>
        <v>5.5172060321205538E-3</v>
      </c>
      <c r="N537" s="170">
        <f t="shared" si="404"/>
        <v>0</v>
      </c>
      <c r="O537" s="170">
        <f t="shared" si="404"/>
        <v>1.1899298792990162E-2</v>
      </c>
      <c r="P537" s="170">
        <f t="shared" si="404"/>
        <v>3.8661493335915374E-3</v>
      </c>
      <c r="Q537" s="170">
        <f t="shared" si="404"/>
        <v>1.7426167304497673E-2</v>
      </c>
      <c r="R537" s="170">
        <f t="shared" si="404"/>
        <v>1.1113833930449051E-2</v>
      </c>
      <c r="S537" s="170">
        <f t="shared" si="404"/>
        <v>1.0088157418856174E-2</v>
      </c>
      <c r="T537" s="170">
        <f t="shared" si="404"/>
        <v>0</v>
      </c>
      <c r="U537" s="170">
        <f t="shared" si="404"/>
        <v>2.8559103860669975E-2</v>
      </c>
      <c r="V537" s="170">
        <f t="shared" si="404"/>
        <v>0</v>
      </c>
      <c r="W537" s="170">
        <f t="shared" si="404"/>
        <v>0</v>
      </c>
      <c r="X537" s="170">
        <f t="shared" si="404"/>
        <v>1.7660761059026143E-3</v>
      </c>
      <c r="Y537" s="170">
        <f t="shared" si="404"/>
        <v>7.3589666256165757E-3</v>
      </c>
      <c r="Z537" s="170">
        <f t="shared" si="410"/>
        <v>0</v>
      </c>
      <c r="AA537" s="170">
        <f t="shared" si="410"/>
        <v>1.3416112338012922E-2</v>
      </c>
      <c r="AB537" s="170">
        <f t="shared" si="410"/>
        <v>1.5332770533557491E-2</v>
      </c>
      <c r="AC537" s="170">
        <f t="shared" si="410"/>
        <v>0</v>
      </c>
      <c r="AD537" s="170">
        <f t="shared" si="410"/>
        <v>1.630140293910717E-2</v>
      </c>
      <c r="AE537" s="170">
        <f t="shared" si="410"/>
        <v>7.5727940350314282E-3</v>
      </c>
      <c r="AF537" s="170">
        <f t="shared" si="410"/>
        <v>4.2479197158692963E-3</v>
      </c>
      <c r="AG537" s="170">
        <f t="shared" si="410"/>
        <v>4.5353032801664431E-3</v>
      </c>
      <c r="AH537" s="170">
        <f t="shared" si="410"/>
        <v>5.3483470176882665E-3</v>
      </c>
      <c r="AI537" s="170">
        <f t="shared" si="410"/>
        <v>0</v>
      </c>
      <c r="AJ537" s="170">
        <f t="shared" si="410"/>
        <v>4.8248765626810264E-3</v>
      </c>
      <c r="AK537" s="170">
        <f t="shared" si="410"/>
        <v>1.9080959766733931E-2</v>
      </c>
      <c r="AL537" s="170">
        <f t="shared" si="410"/>
        <v>0</v>
      </c>
      <c r="AM537" s="170">
        <f t="shared" si="410"/>
        <v>0</v>
      </c>
      <c r="AN537" s="170">
        <f t="shared" si="410"/>
        <v>0</v>
      </c>
      <c r="AO537" s="170">
        <f t="shared" si="410"/>
        <v>0</v>
      </c>
      <c r="AP537" s="170">
        <f t="shared" si="410"/>
        <v>0</v>
      </c>
      <c r="AQ537" s="170">
        <f t="shared" si="410"/>
        <v>0</v>
      </c>
      <c r="AR537" s="170">
        <f t="shared" si="410"/>
        <v>0</v>
      </c>
      <c r="AS537" s="170">
        <f t="shared" si="410"/>
        <v>0</v>
      </c>
      <c r="AT537" s="170">
        <f t="shared" si="410"/>
        <v>0</v>
      </c>
      <c r="AU537" s="170">
        <f t="shared" si="410"/>
        <v>0</v>
      </c>
      <c r="AV537" s="170">
        <f t="shared" si="410"/>
        <v>0</v>
      </c>
      <c r="AW537" s="170">
        <f t="shared" si="410"/>
        <v>0</v>
      </c>
      <c r="AX537" s="170">
        <f t="shared" si="410"/>
        <v>0</v>
      </c>
      <c r="AY537" s="170">
        <f t="shared" si="410"/>
        <v>0</v>
      </c>
      <c r="AZ537" s="170">
        <f t="shared" si="410"/>
        <v>0</v>
      </c>
      <c r="BA537" s="170">
        <f t="shared" si="410"/>
        <v>0</v>
      </c>
      <c r="BB537" s="170">
        <f t="shared" si="410"/>
        <v>0</v>
      </c>
      <c r="BC537" s="170">
        <f t="shared" si="409"/>
        <v>0</v>
      </c>
      <c r="BD537" s="170">
        <f t="shared" si="409"/>
        <v>0</v>
      </c>
      <c r="BE537" s="170">
        <f t="shared" si="409"/>
        <v>0</v>
      </c>
      <c r="BF537" s="170">
        <f t="shared" si="409"/>
        <v>0</v>
      </c>
      <c r="BG537" s="170">
        <f t="shared" si="409"/>
        <v>0</v>
      </c>
      <c r="BH537" s="170">
        <f t="shared" si="409"/>
        <v>0</v>
      </c>
      <c r="BI537" s="170">
        <f t="shared" si="409"/>
        <v>0</v>
      </c>
      <c r="BJ537" s="170">
        <f t="shared" si="409"/>
        <v>0</v>
      </c>
      <c r="BK537" s="170">
        <f t="shared" si="409"/>
        <v>0</v>
      </c>
      <c r="BL537" s="170">
        <f t="shared" si="409"/>
        <v>0</v>
      </c>
      <c r="BM537" s="170">
        <f t="shared" si="409"/>
        <v>0</v>
      </c>
      <c r="BN537" s="170">
        <f t="shared" si="409"/>
        <v>0</v>
      </c>
      <c r="BO537" s="170">
        <f t="shared" si="409"/>
        <v>0</v>
      </c>
      <c r="BP537" s="170">
        <f t="shared" si="409"/>
        <v>0</v>
      </c>
      <c r="BQ537" s="170">
        <f t="shared" si="409"/>
        <v>0</v>
      </c>
      <c r="BR537" s="170">
        <f t="shared" si="409"/>
        <v>0</v>
      </c>
      <c r="BS537" s="170">
        <f t="shared" si="409"/>
        <v>0</v>
      </c>
      <c r="BT537" s="170">
        <f t="shared" si="409"/>
        <v>0</v>
      </c>
      <c r="BU537" s="170">
        <f t="shared" si="409"/>
        <v>0</v>
      </c>
      <c r="BV537" s="170">
        <f t="shared" si="409"/>
        <v>0</v>
      </c>
      <c r="BW537" s="170">
        <f t="shared" si="409"/>
        <v>0</v>
      </c>
      <c r="BX537" s="170">
        <f t="shared" si="409"/>
        <v>0</v>
      </c>
      <c r="BY537" s="170">
        <f t="shared" si="409"/>
        <v>0</v>
      </c>
      <c r="BZ537" s="170">
        <f t="shared" si="409"/>
        <v>0</v>
      </c>
      <c r="CA537" s="170">
        <f t="shared" si="409"/>
        <v>0</v>
      </c>
      <c r="CB537" s="170">
        <f t="shared" si="408"/>
        <v>0</v>
      </c>
      <c r="CC537" s="170">
        <f t="shared" si="408"/>
        <v>0</v>
      </c>
      <c r="CD537" s="170">
        <f t="shared" si="408"/>
        <v>0</v>
      </c>
      <c r="CE537" s="170">
        <f t="shared" si="408"/>
        <v>0</v>
      </c>
      <c r="CF537" s="170">
        <f t="shared" si="408"/>
        <v>0</v>
      </c>
      <c r="CG537" s="170">
        <f t="shared" si="410"/>
        <v>0</v>
      </c>
      <c r="CH537" s="170"/>
      <c r="CI537" s="170"/>
      <c r="CJ537" s="170"/>
      <c r="CK537" s="170"/>
    </row>
    <row r="538" spans="1:89" ht="15" hidden="1" x14ac:dyDescent="0.25">
      <c r="A538" s="156">
        <f t="shared" si="403"/>
        <v>417</v>
      </c>
      <c r="B538" s="157"/>
      <c r="C538" s="158" t="str">
        <f t="shared" si="411"/>
        <v xml:space="preserve">ד. </v>
      </c>
      <c r="D538" s="159" t="str">
        <f t="shared" si="411"/>
        <v>פיקדונות בבנקים ובמוסדות כספיים</v>
      </c>
      <c r="E538" s="159"/>
      <c r="F538" s="159"/>
      <c r="G538" s="159"/>
      <c r="H538" s="159"/>
      <c r="I538" s="160"/>
      <c r="J538" s="170">
        <f t="shared" si="404"/>
        <v>1.5812579410683831E-3</v>
      </c>
      <c r="K538" s="170">
        <f t="shared" si="404"/>
        <v>0</v>
      </c>
      <c r="L538" s="170">
        <f t="shared" si="404"/>
        <v>0</v>
      </c>
      <c r="M538" s="170">
        <f t="shared" si="404"/>
        <v>0</v>
      </c>
      <c r="N538" s="170">
        <f t="shared" si="404"/>
        <v>0</v>
      </c>
      <c r="O538" s="170">
        <f t="shared" si="404"/>
        <v>0</v>
      </c>
      <c r="P538" s="170">
        <f t="shared" si="404"/>
        <v>0</v>
      </c>
      <c r="Q538" s="170">
        <f t="shared" si="404"/>
        <v>0</v>
      </c>
      <c r="R538" s="170">
        <f t="shared" si="404"/>
        <v>0</v>
      </c>
      <c r="S538" s="170">
        <f t="shared" si="404"/>
        <v>0</v>
      </c>
      <c r="T538" s="170">
        <f t="shared" si="404"/>
        <v>0</v>
      </c>
      <c r="U538" s="170">
        <f t="shared" si="404"/>
        <v>0</v>
      </c>
      <c r="V538" s="170">
        <f t="shared" si="404"/>
        <v>0</v>
      </c>
      <c r="W538" s="170">
        <f t="shared" si="404"/>
        <v>0</v>
      </c>
      <c r="X538" s="170">
        <f t="shared" si="404"/>
        <v>0</v>
      </c>
      <c r="Y538" s="170">
        <f t="shared" si="404"/>
        <v>0</v>
      </c>
      <c r="Z538" s="170">
        <f t="shared" si="410"/>
        <v>0</v>
      </c>
      <c r="AA538" s="170">
        <f t="shared" si="410"/>
        <v>0</v>
      </c>
      <c r="AB538" s="170">
        <f t="shared" si="410"/>
        <v>6.0202120942139505E-3</v>
      </c>
      <c r="AC538" s="170">
        <f t="shared" si="410"/>
        <v>2.6020292131684528E-2</v>
      </c>
      <c r="AD538" s="170">
        <f t="shared" si="410"/>
        <v>5.0839761388095607E-3</v>
      </c>
      <c r="AE538" s="170">
        <f t="shared" si="410"/>
        <v>0</v>
      </c>
      <c r="AF538" s="170">
        <f t="shared" si="410"/>
        <v>0</v>
      </c>
      <c r="AG538" s="170">
        <f t="shared" si="410"/>
        <v>0</v>
      </c>
      <c r="AH538" s="170">
        <f t="shared" si="410"/>
        <v>0</v>
      </c>
      <c r="AI538" s="170">
        <f t="shared" si="410"/>
        <v>0</v>
      </c>
      <c r="AJ538" s="170">
        <f t="shared" si="410"/>
        <v>0</v>
      </c>
      <c r="AK538" s="170">
        <f t="shared" si="410"/>
        <v>0</v>
      </c>
      <c r="AL538" s="170">
        <f t="shared" si="410"/>
        <v>0</v>
      </c>
      <c r="AM538" s="170">
        <f t="shared" si="410"/>
        <v>0</v>
      </c>
      <c r="AN538" s="170">
        <f t="shared" si="410"/>
        <v>0</v>
      </c>
      <c r="AO538" s="170">
        <f t="shared" si="410"/>
        <v>0</v>
      </c>
      <c r="AP538" s="170">
        <f t="shared" si="410"/>
        <v>0</v>
      </c>
      <c r="AQ538" s="170">
        <f t="shared" si="410"/>
        <v>0</v>
      </c>
      <c r="AR538" s="170">
        <f t="shared" si="410"/>
        <v>0</v>
      </c>
      <c r="AS538" s="170">
        <f t="shared" si="410"/>
        <v>0</v>
      </c>
      <c r="AT538" s="170">
        <f t="shared" si="410"/>
        <v>0</v>
      </c>
      <c r="AU538" s="170">
        <f t="shared" si="410"/>
        <v>0</v>
      </c>
      <c r="AV538" s="170">
        <f t="shared" si="410"/>
        <v>0</v>
      </c>
      <c r="AW538" s="170">
        <f t="shared" si="410"/>
        <v>0</v>
      </c>
      <c r="AX538" s="170">
        <f t="shared" si="410"/>
        <v>0</v>
      </c>
      <c r="AY538" s="170">
        <f t="shared" si="410"/>
        <v>0</v>
      </c>
      <c r="AZ538" s="170">
        <f t="shared" si="410"/>
        <v>0</v>
      </c>
      <c r="BA538" s="170">
        <f t="shared" si="410"/>
        <v>0</v>
      </c>
      <c r="BB538" s="170">
        <f t="shared" si="410"/>
        <v>0</v>
      </c>
      <c r="BC538" s="170">
        <f t="shared" si="409"/>
        <v>0</v>
      </c>
      <c r="BD538" s="170">
        <f t="shared" si="409"/>
        <v>0</v>
      </c>
      <c r="BE538" s="170">
        <f t="shared" si="409"/>
        <v>0</v>
      </c>
      <c r="BF538" s="170">
        <f t="shared" si="409"/>
        <v>0</v>
      </c>
      <c r="BG538" s="170">
        <f t="shared" si="409"/>
        <v>0</v>
      </c>
      <c r="BH538" s="170">
        <f t="shared" si="409"/>
        <v>0</v>
      </c>
      <c r="BI538" s="170">
        <f t="shared" si="409"/>
        <v>0</v>
      </c>
      <c r="BJ538" s="170">
        <f t="shared" si="409"/>
        <v>0</v>
      </c>
      <c r="BK538" s="170">
        <f t="shared" si="409"/>
        <v>0</v>
      </c>
      <c r="BL538" s="170">
        <f t="shared" si="409"/>
        <v>0</v>
      </c>
      <c r="BM538" s="170">
        <f t="shared" si="409"/>
        <v>0</v>
      </c>
      <c r="BN538" s="170">
        <f t="shared" si="409"/>
        <v>0</v>
      </c>
      <c r="BO538" s="170">
        <f t="shared" si="409"/>
        <v>0</v>
      </c>
      <c r="BP538" s="170">
        <f t="shared" si="409"/>
        <v>0</v>
      </c>
      <c r="BQ538" s="170">
        <f t="shared" si="409"/>
        <v>0</v>
      </c>
      <c r="BR538" s="170">
        <f t="shared" si="409"/>
        <v>0</v>
      </c>
      <c r="BS538" s="170">
        <f t="shared" si="409"/>
        <v>0</v>
      </c>
      <c r="BT538" s="170">
        <f t="shared" si="409"/>
        <v>0</v>
      </c>
      <c r="BU538" s="170">
        <f t="shared" si="409"/>
        <v>0</v>
      </c>
      <c r="BV538" s="170">
        <f t="shared" si="409"/>
        <v>0</v>
      </c>
      <c r="BW538" s="170">
        <f t="shared" si="409"/>
        <v>0</v>
      </c>
      <c r="BX538" s="170">
        <f t="shared" si="409"/>
        <v>0</v>
      </c>
      <c r="BY538" s="170">
        <f t="shared" si="409"/>
        <v>0</v>
      </c>
      <c r="BZ538" s="170">
        <f t="shared" si="409"/>
        <v>0</v>
      </c>
      <c r="CA538" s="170">
        <f t="shared" si="409"/>
        <v>0</v>
      </c>
      <c r="CB538" s="170">
        <f t="shared" si="408"/>
        <v>0</v>
      </c>
      <c r="CC538" s="170">
        <f t="shared" si="408"/>
        <v>0</v>
      </c>
      <c r="CD538" s="170">
        <f t="shared" si="408"/>
        <v>0</v>
      </c>
      <c r="CE538" s="170">
        <f t="shared" si="408"/>
        <v>0</v>
      </c>
      <c r="CF538" s="170">
        <f t="shared" si="408"/>
        <v>0</v>
      </c>
      <c r="CG538" s="170">
        <f t="shared" si="410"/>
        <v>0</v>
      </c>
      <c r="CH538" s="170"/>
      <c r="CI538" s="170"/>
      <c r="CJ538" s="170"/>
      <c r="CK538" s="170"/>
    </row>
    <row r="539" spans="1:89" ht="15" hidden="1" x14ac:dyDescent="0.25">
      <c r="A539" s="156">
        <f t="shared" si="403"/>
        <v>454</v>
      </c>
      <c r="B539" s="157"/>
      <c r="C539" s="158" t="str">
        <f t="shared" si="411"/>
        <v>ה.</v>
      </c>
      <c r="D539" s="159" t="str">
        <f t="shared" si="411"/>
        <v>השקעות בחברות מוחזקות:</v>
      </c>
      <c r="E539" s="159"/>
      <c r="F539" s="159"/>
      <c r="G539" s="159"/>
      <c r="H539" s="159"/>
      <c r="I539" s="160"/>
      <c r="J539" s="170">
        <f t="shared" si="404"/>
        <v>0</v>
      </c>
      <c r="K539" s="170">
        <f t="shared" si="404"/>
        <v>0</v>
      </c>
      <c r="L539" s="170">
        <f t="shared" si="404"/>
        <v>0</v>
      </c>
      <c r="M539" s="170">
        <f t="shared" si="404"/>
        <v>0</v>
      </c>
      <c r="N539" s="170">
        <f t="shared" si="404"/>
        <v>0</v>
      </c>
      <c r="O539" s="170">
        <f t="shared" si="404"/>
        <v>0</v>
      </c>
      <c r="P539" s="170">
        <f t="shared" si="404"/>
        <v>0</v>
      </c>
      <c r="Q539" s="170">
        <f t="shared" si="404"/>
        <v>0</v>
      </c>
      <c r="R539" s="170">
        <f t="shared" si="404"/>
        <v>0</v>
      </c>
      <c r="S539" s="170">
        <f t="shared" si="404"/>
        <v>0</v>
      </c>
      <c r="T539" s="170">
        <f t="shared" si="404"/>
        <v>0</v>
      </c>
      <c r="U539" s="170">
        <f t="shared" si="404"/>
        <v>0</v>
      </c>
      <c r="V539" s="170">
        <f t="shared" si="404"/>
        <v>0</v>
      </c>
      <c r="W539" s="170">
        <f t="shared" si="404"/>
        <v>0</v>
      </c>
      <c r="X539" s="170">
        <f t="shared" si="404"/>
        <v>0</v>
      </c>
      <c r="Y539" s="170">
        <f t="shared" si="404"/>
        <v>0</v>
      </c>
      <c r="Z539" s="170">
        <f t="shared" si="410"/>
        <v>0</v>
      </c>
      <c r="AA539" s="170">
        <f t="shared" si="410"/>
        <v>0</v>
      </c>
      <c r="AB539" s="170">
        <f t="shared" si="410"/>
        <v>0</v>
      </c>
      <c r="AC539" s="170">
        <f t="shared" si="410"/>
        <v>0</v>
      </c>
      <c r="AD539" s="170">
        <f t="shared" si="410"/>
        <v>0</v>
      </c>
      <c r="AE539" s="170">
        <f t="shared" si="410"/>
        <v>0</v>
      </c>
      <c r="AF539" s="170">
        <f t="shared" si="410"/>
        <v>0</v>
      </c>
      <c r="AG539" s="170">
        <f t="shared" si="410"/>
        <v>0</v>
      </c>
      <c r="AH539" s="170">
        <f t="shared" si="410"/>
        <v>0</v>
      </c>
      <c r="AI539" s="170">
        <f t="shared" si="410"/>
        <v>0</v>
      </c>
      <c r="AJ539" s="170">
        <f t="shared" si="410"/>
        <v>0</v>
      </c>
      <c r="AK539" s="170">
        <f t="shared" si="410"/>
        <v>0</v>
      </c>
      <c r="AL539" s="170">
        <f t="shared" si="410"/>
        <v>0</v>
      </c>
      <c r="AM539" s="170">
        <f t="shared" si="410"/>
        <v>0</v>
      </c>
      <c r="AN539" s="170">
        <f t="shared" si="410"/>
        <v>0</v>
      </c>
      <c r="AO539" s="170">
        <f t="shared" si="410"/>
        <v>0</v>
      </c>
      <c r="AP539" s="170">
        <f t="shared" si="410"/>
        <v>0</v>
      </c>
      <c r="AQ539" s="170">
        <f t="shared" si="410"/>
        <v>0</v>
      </c>
      <c r="AR539" s="170">
        <f t="shared" si="410"/>
        <v>0</v>
      </c>
      <c r="AS539" s="170">
        <f t="shared" si="410"/>
        <v>0</v>
      </c>
      <c r="AT539" s="170">
        <f t="shared" si="410"/>
        <v>0</v>
      </c>
      <c r="AU539" s="170">
        <f t="shared" si="410"/>
        <v>0</v>
      </c>
      <c r="AV539" s="170">
        <f t="shared" si="410"/>
        <v>0</v>
      </c>
      <c r="AW539" s="170">
        <f t="shared" si="410"/>
        <v>0</v>
      </c>
      <c r="AX539" s="170">
        <f t="shared" si="410"/>
        <v>0</v>
      </c>
      <c r="AY539" s="170">
        <f t="shared" si="410"/>
        <v>0</v>
      </c>
      <c r="AZ539" s="170">
        <f t="shared" si="410"/>
        <v>0</v>
      </c>
      <c r="BA539" s="170">
        <f t="shared" si="410"/>
        <v>0</v>
      </c>
      <c r="BB539" s="170">
        <f t="shared" si="410"/>
        <v>0</v>
      </c>
      <c r="BC539" s="170">
        <f t="shared" si="409"/>
        <v>0</v>
      </c>
      <c r="BD539" s="170">
        <f t="shared" si="409"/>
        <v>0</v>
      </c>
      <c r="BE539" s="170">
        <f t="shared" si="409"/>
        <v>0</v>
      </c>
      <c r="BF539" s="170">
        <f t="shared" si="409"/>
        <v>0</v>
      </c>
      <c r="BG539" s="170">
        <f t="shared" si="409"/>
        <v>0</v>
      </c>
      <c r="BH539" s="170">
        <f t="shared" si="409"/>
        <v>0</v>
      </c>
      <c r="BI539" s="170">
        <f t="shared" si="409"/>
        <v>0</v>
      </c>
      <c r="BJ539" s="170">
        <f t="shared" si="409"/>
        <v>0</v>
      </c>
      <c r="BK539" s="170">
        <f t="shared" si="409"/>
        <v>0</v>
      </c>
      <c r="BL539" s="170">
        <f t="shared" si="409"/>
        <v>0</v>
      </c>
      <c r="BM539" s="170">
        <f t="shared" si="409"/>
        <v>0</v>
      </c>
      <c r="BN539" s="170">
        <f t="shared" si="409"/>
        <v>0</v>
      </c>
      <c r="BO539" s="170">
        <f t="shared" si="409"/>
        <v>0</v>
      </c>
      <c r="BP539" s="170">
        <f t="shared" si="409"/>
        <v>0</v>
      </c>
      <c r="BQ539" s="170">
        <f t="shared" si="409"/>
        <v>0</v>
      </c>
      <c r="BR539" s="170">
        <f t="shared" si="409"/>
        <v>0</v>
      </c>
      <c r="BS539" s="170">
        <f t="shared" si="409"/>
        <v>0</v>
      </c>
      <c r="BT539" s="170">
        <f t="shared" si="409"/>
        <v>0</v>
      </c>
      <c r="BU539" s="170">
        <f t="shared" si="409"/>
        <v>0</v>
      </c>
      <c r="BV539" s="170">
        <f t="shared" si="409"/>
        <v>0</v>
      </c>
      <c r="BW539" s="170">
        <f t="shared" si="409"/>
        <v>0</v>
      </c>
      <c r="BX539" s="170">
        <f t="shared" si="409"/>
        <v>0</v>
      </c>
      <c r="BY539" s="170">
        <f t="shared" si="409"/>
        <v>0</v>
      </c>
      <c r="BZ539" s="170">
        <f t="shared" si="409"/>
        <v>0</v>
      </c>
      <c r="CA539" s="170">
        <f t="shared" si="409"/>
        <v>0</v>
      </c>
      <c r="CB539" s="170">
        <f t="shared" si="408"/>
        <v>0</v>
      </c>
      <c r="CC539" s="170">
        <f t="shared" si="408"/>
        <v>0</v>
      </c>
      <c r="CD539" s="170">
        <f t="shared" si="408"/>
        <v>0</v>
      </c>
      <c r="CE539" s="170">
        <f t="shared" si="408"/>
        <v>0</v>
      </c>
      <c r="CF539" s="170">
        <f t="shared" si="408"/>
        <v>0</v>
      </c>
      <c r="CG539" s="170">
        <f t="shared" si="410"/>
        <v>0</v>
      </c>
      <c r="CH539" s="170"/>
      <c r="CI539" s="170"/>
      <c r="CJ539" s="170"/>
      <c r="CK539" s="170"/>
    </row>
    <row r="540" spans="1:89" ht="15" hidden="1" x14ac:dyDescent="0.25">
      <c r="A540" s="156">
        <f t="shared" si="403"/>
        <v>486</v>
      </c>
      <c r="B540" s="157"/>
      <c r="C540" s="158" t="str">
        <f t="shared" si="411"/>
        <v>ו.</v>
      </c>
      <c r="D540" s="159" t="str">
        <f t="shared" si="411"/>
        <v>זכויות במקרקעין</v>
      </c>
      <c r="E540" s="159"/>
      <c r="F540" s="159"/>
      <c r="G540" s="159"/>
      <c r="H540" s="159"/>
      <c r="I540" s="160"/>
      <c r="J540" s="170">
        <f>IF(J519=0,0,J519/J$502)</f>
        <v>1.3237489442398271E-2</v>
      </c>
      <c r="K540" s="170">
        <f>IF(K519=0,0,K519/K$502)</f>
        <v>0</v>
      </c>
      <c r="L540" s="170">
        <f t="shared" ref="L540:CG541" si="412">IF(L519=0,0,L519/L$502)</f>
        <v>0</v>
      </c>
      <c r="M540" s="170">
        <f t="shared" si="412"/>
        <v>0.10458735695581241</v>
      </c>
      <c r="N540" s="170">
        <f t="shared" si="412"/>
        <v>0</v>
      </c>
      <c r="O540" s="170">
        <f t="shared" si="412"/>
        <v>0</v>
      </c>
      <c r="P540" s="170">
        <f t="shared" si="412"/>
        <v>0</v>
      </c>
      <c r="Q540" s="170">
        <f t="shared" si="412"/>
        <v>4.1655338827065756E-2</v>
      </c>
      <c r="R540" s="170">
        <f t="shared" si="412"/>
        <v>0</v>
      </c>
      <c r="S540" s="170">
        <f t="shared" si="412"/>
        <v>0</v>
      </c>
      <c r="T540" s="170">
        <f t="shared" si="412"/>
        <v>0</v>
      </c>
      <c r="U540" s="170">
        <f t="shared" si="412"/>
        <v>0</v>
      </c>
      <c r="V540" s="170">
        <f t="shared" si="412"/>
        <v>0</v>
      </c>
      <c r="W540" s="170">
        <f t="shared" si="412"/>
        <v>0</v>
      </c>
      <c r="X540" s="170">
        <f t="shared" si="412"/>
        <v>0</v>
      </c>
      <c r="Y540" s="170">
        <f t="shared" si="412"/>
        <v>0</v>
      </c>
      <c r="Z540" s="170">
        <f t="shared" si="412"/>
        <v>0</v>
      </c>
      <c r="AA540" s="170">
        <f t="shared" si="412"/>
        <v>0</v>
      </c>
      <c r="AB540" s="170">
        <f t="shared" si="412"/>
        <v>0</v>
      </c>
      <c r="AC540" s="170">
        <f t="shared" si="412"/>
        <v>0</v>
      </c>
      <c r="AD540" s="170">
        <f t="shared" si="412"/>
        <v>0</v>
      </c>
      <c r="AE540" s="170">
        <f t="shared" si="412"/>
        <v>0</v>
      </c>
      <c r="AF540" s="170">
        <f t="shared" si="412"/>
        <v>0</v>
      </c>
      <c r="AG540" s="170">
        <f t="shared" si="412"/>
        <v>0</v>
      </c>
      <c r="AH540" s="170">
        <f t="shared" si="412"/>
        <v>0</v>
      </c>
      <c r="AI540" s="170">
        <f t="shared" si="412"/>
        <v>0</v>
      </c>
      <c r="AJ540" s="170">
        <f t="shared" si="412"/>
        <v>0</v>
      </c>
      <c r="AK540" s="170">
        <f t="shared" si="412"/>
        <v>0</v>
      </c>
      <c r="AL540" s="170">
        <f t="shared" si="412"/>
        <v>0</v>
      </c>
      <c r="AM540" s="170">
        <f t="shared" si="412"/>
        <v>0</v>
      </c>
      <c r="AN540" s="170">
        <f t="shared" si="412"/>
        <v>0</v>
      </c>
      <c r="AO540" s="170">
        <f t="shared" si="412"/>
        <v>0</v>
      </c>
      <c r="AP540" s="170">
        <f t="shared" si="412"/>
        <v>0</v>
      </c>
      <c r="AQ540" s="170">
        <f t="shared" si="412"/>
        <v>0</v>
      </c>
      <c r="AR540" s="170">
        <f t="shared" si="412"/>
        <v>0</v>
      </c>
      <c r="AS540" s="170">
        <f t="shared" si="412"/>
        <v>0</v>
      </c>
      <c r="AT540" s="170">
        <f t="shared" si="412"/>
        <v>0</v>
      </c>
      <c r="AU540" s="170">
        <f t="shared" si="412"/>
        <v>0</v>
      </c>
      <c r="AV540" s="170">
        <f t="shared" si="412"/>
        <v>0</v>
      </c>
      <c r="AW540" s="170">
        <f t="shared" si="412"/>
        <v>0</v>
      </c>
      <c r="AX540" s="170">
        <f t="shared" si="412"/>
        <v>0</v>
      </c>
      <c r="AY540" s="170">
        <f t="shared" si="412"/>
        <v>0</v>
      </c>
      <c r="AZ540" s="170">
        <f t="shared" si="412"/>
        <v>0</v>
      </c>
      <c r="BA540" s="170">
        <f t="shared" si="412"/>
        <v>0</v>
      </c>
      <c r="BB540" s="170">
        <f t="shared" si="412"/>
        <v>0</v>
      </c>
      <c r="BC540" s="170">
        <f t="shared" si="409"/>
        <v>0</v>
      </c>
      <c r="BD540" s="170">
        <f t="shared" si="409"/>
        <v>0</v>
      </c>
      <c r="BE540" s="170">
        <f t="shared" si="409"/>
        <v>0</v>
      </c>
      <c r="BF540" s="170">
        <f t="shared" si="409"/>
        <v>0</v>
      </c>
      <c r="BG540" s="170">
        <f t="shared" si="409"/>
        <v>0</v>
      </c>
      <c r="BH540" s="170">
        <f t="shared" si="409"/>
        <v>0</v>
      </c>
      <c r="BI540" s="170">
        <f t="shared" si="409"/>
        <v>0</v>
      </c>
      <c r="BJ540" s="170">
        <f t="shared" si="409"/>
        <v>0</v>
      </c>
      <c r="BK540" s="170">
        <f t="shared" si="409"/>
        <v>0</v>
      </c>
      <c r="BL540" s="170">
        <f t="shared" si="409"/>
        <v>0</v>
      </c>
      <c r="BM540" s="170">
        <f t="shared" si="409"/>
        <v>0</v>
      </c>
      <c r="BN540" s="170">
        <f t="shared" si="409"/>
        <v>0</v>
      </c>
      <c r="BO540" s="170">
        <f t="shared" si="409"/>
        <v>0</v>
      </c>
      <c r="BP540" s="170">
        <f t="shared" si="409"/>
        <v>0</v>
      </c>
      <c r="BQ540" s="170">
        <f t="shared" si="409"/>
        <v>0</v>
      </c>
      <c r="BR540" s="170">
        <f t="shared" si="409"/>
        <v>0</v>
      </c>
      <c r="BS540" s="170">
        <f t="shared" si="409"/>
        <v>0</v>
      </c>
      <c r="BT540" s="170">
        <f t="shared" si="409"/>
        <v>0</v>
      </c>
      <c r="BU540" s="170">
        <f t="shared" si="409"/>
        <v>0</v>
      </c>
      <c r="BV540" s="170">
        <f t="shared" si="409"/>
        <v>0</v>
      </c>
      <c r="BW540" s="170">
        <f t="shared" si="409"/>
        <v>0</v>
      </c>
      <c r="BX540" s="170">
        <f t="shared" si="409"/>
        <v>0</v>
      </c>
      <c r="BY540" s="170">
        <f t="shared" si="409"/>
        <v>0</v>
      </c>
      <c r="BZ540" s="170">
        <f t="shared" si="409"/>
        <v>0</v>
      </c>
      <c r="CA540" s="170">
        <f t="shared" si="409"/>
        <v>0</v>
      </c>
      <c r="CB540" s="170">
        <f t="shared" si="408"/>
        <v>0</v>
      </c>
      <c r="CC540" s="170">
        <f t="shared" si="408"/>
        <v>0</v>
      </c>
      <c r="CD540" s="170">
        <f t="shared" si="408"/>
        <v>0</v>
      </c>
      <c r="CE540" s="170">
        <f t="shared" si="408"/>
        <v>0</v>
      </c>
      <c r="CF540" s="170">
        <f t="shared" si="408"/>
        <v>0</v>
      </c>
      <c r="CG540" s="170">
        <f t="shared" si="412"/>
        <v>0</v>
      </c>
      <c r="CH540" s="170"/>
      <c r="CI540" s="170"/>
      <c r="CJ540" s="170"/>
      <c r="CK540" s="170"/>
    </row>
    <row r="541" spans="1:89" ht="15" hidden="1" x14ac:dyDescent="0.25">
      <c r="A541" s="163">
        <f t="shared" si="403"/>
        <v>494</v>
      </c>
      <c r="B541" s="164"/>
      <c r="C541" s="165" t="str">
        <f t="shared" si="411"/>
        <v>ז.</v>
      </c>
      <c r="D541" s="166" t="str">
        <f t="shared" si="411"/>
        <v>השקעות אחרות</v>
      </c>
      <c r="E541" s="166"/>
      <c r="F541" s="166"/>
      <c r="G541" s="166"/>
      <c r="H541" s="166"/>
      <c r="I541" s="167"/>
      <c r="J541" s="172">
        <f>IF(J520=0,0,J520/J$502)</f>
        <v>0</v>
      </c>
      <c r="K541" s="172">
        <f>IF(K520=0,0,K520/K$502)</f>
        <v>0</v>
      </c>
      <c r="L541" s="172">
        <f t="shared" si="412"/>
        <v>0</v>
      </c>
      <c r="M541" s="172">
        <f t="shared" si="412"/>
        <v>0</v>
      </c>
      <c r="N541" s="172">
        <f t="shared" si="412"/>
        <v>0</v>
      </c>
      <c r="O541" s="172">
        <f t="shared" si="412"/>
        <v>0</v>
      </c>
      <c r="P541" s="172">
        <f t="shared" si="412"/>
        <v>0</v>
      </c>
      <c r="Q541" s="172">
        <f t="shared" si="412"/>
        <v>0</v>
      </c>
      <c r="R541" s="172">
        <f t="shared" si="412"/>
        <v>0</v>
      </c>
      <c r="S541" s="172">
        <f t="shared" si="412"/>
        <v>0</v>
      </c>
      <c r="T541" s="172">
        <f t="shared" si="412"/>
        <v>0</v>
      </c>
      <c r="U541" s="172">
        <f t="shared" si="412"/>
        <v>0</v>
      </c>
      <c r="V541" s="172">
        <f t="shared" si="412"/>
        <v>0</v>
      </c>
      <c r="W541" s="172">
        <f t="shared" si="412"/>
        <v>0</v>
      </c>
      <c r="X541" s="172">
        <f t="shared" si="412"/>
        <v>0</v>
      </c>
      <c r="Y541" s="172">
        <f t="shared" si="412"/>
        <v>0</v>
      </c>
      <c r="Z541" s="172">
        <f t="shared" si="412"/>
        <v>0</v>
      </c>
      <c r="AA541" s="172">
        <f t="shared" si="412"/>
        <v>0</v>
      </c>
      <c r="AB541" s="172">
        <f t="shared" si="412"/>
        <v>0</v>
      </c>
      <c r="AC541" s="172">
        <f t="shared" si="412"/>
        <v>0</v>
      </c>
      <c r="AD541" s="172">
        <f t="shared" si="412"/>
        <v>0</v>
      </c>
      <c r="AE541" s="172">
        <f t="shared" si="412"/>
        <v>0</v>
      </c>
      <c r="AF541" s="172">
        <f t="shared" si="412"/>
        <v>0</v>
      </c>
      <c r="AG541" s="172">
        <f t="shared" si="412"/>
        <v>0</v>
      </c>
      <c r="AH541" s="172">
        <f t="shared" si="412"/>
        <v>0</v>
      </c>
      <c r="AI541" s="172">
        <f t="shared" si="412"/>
        <v>0</v>
      </c>
      <c r="AJ541" s="172">
        <f t="shared" si="412"/>
        <v>0</v>
      </c>
      <c r="AK541" s="172">
        <f t="shared" si="412"/>
        <v>0</v>
      </c>
      <c r="AL541" s="172">
        <f t="shared" si="412"/>
        <v>0</v>
      </c>
      <c r="AM541" s="172">
        <f t="shared" si="412"/>
        <v>0</v>
      </c>
      <c r="AN541" s="172">
        <f t="shared" si="412"/>
        <v>0</v>
      </c>
      <c r="AO541" s="172">
        <f t="shared" si="412"/>
        <v>0</v>
      </c>
      <c r="AP541" s="172">
        <f t="shared" si="412"/>
        <v>0</v>
      </c>
      <c r="AQ541" s="172">
        <f t="shared" si="412"/>
        <v>0</v>
      </c>
      <c r="AR541" s="172">
        <f t="shared" si="412"/>
        <v>0</v>
      </c>
      <c r="AS541" s="172">
        <f t="shared" si="412"/>
        <v>0</v>
      </c>
      <c r="AT541" s="172">
        <f t="shared" si="412"/>
        <v>0</v>
      </c>
      <c r="AU541" s="172">
        <f t="shared" si="412"/>
        <v>0</v>
      </c>
      <c r="AV541" s="172">
        <f t="shared" si="412"/>
        <v>0</v>
      </c>
      <c r="AW541" s="172">
        <f t="shared" si="412"/>
        <v>0</v>
      </c>
      <c r="AX541" s="172">
        <f t="shared" si="412"/>
        <v>0</v>
      </c>
      <c r="AY541" s="172">
        <f t="shared" si="412"/>
        <v>0</v>
      </c>
      <c r="AZ541" s="172">
        <f t="shared" si="412"/>
        <v>0</v>
      </c>
      <c r="BA541" s="172">
        <f t="shared" si="412"/>
        <v>0</v>
      </c>
      <c r="BB541" s="172">
        <f t="shared" si="412"/>
        <v>0</v>
      </c>
      <c r="BC541" s="172">
        <f t="shared" si="409"/>
        <v>0</v>
      </c>
      <c r="BD541" s="172">
        <f t="shared" si="409"/>
        <v>0</v>
      </c>
      <c r="BE541" s="172">
        <f t="shared" si="409"/>
        <v>0</v>
      </c>
      <c r="BF541" s="172">
        <f t="shared" si="409"/>
        <v>0</v>
      </c>
      <c r="BG541" s="172">
        <f t="shared" si="409"/>
        <v>0</v>
      </c>
      <c r="BH541" s="172">
        <f t="shared" si="409"/>
        <v>0</v>
      </c>
      <c r="BI541" s="172">
        <f t="shared" si="409"/>
        <v>0</v>
      </c>
      <c r="BJ541" s="172">
        <f t="shared" si="409"/>
        <v>0</v>
      </c>
      <c r="BK541" s="172">
        <f t="shared" si="409"/>
        <v>0</v>
      </c>
      <c r="BL541" s="172">
        <f t="shared" si="409"/>
        <v>0</v>
      </c>
      <c r="BM541" s="172">
        <f t="shared" si="409"/>
        <v>0</v>
      </c>
      <c r="BN541" s="172">
        <f t="shared" si="409"/>
        <v>0</v>
      </c>
      <c r="BO541" s="172">
        <f t="shared" si="409"/>
        <v>0</v>
      </c>
      <c r="BP541" s="172">
        <f t="shared" si="409"/>
        <v>0</v>
      </c>
      <c r="BQ541" s="172">
        <f t="shared" si="409"/>
        <v>0</v>
      </c>
      <c r="BR541" s="172">
        <f t="shared" si="409"/>
        <v>0</v>
      </c>
      <c r="BS541" s="172">
        <f t="shared" si="409"/>
        <v>0</v>
      </c>
      <c r="BT541" s="172">
        <f t="shared" si="409"/>
        <v>0</v>
      </c>
      <c r="BU541" s="172">
        <f t="shared" si="409"/>
        <v>0</v>
      </c>
      <c r="BV541" s="172">
        <f t="shared" si="409"/>
        <v>0</v>
      </c>
      <c r="BW541" s="172">
        <f t="shared" si="409"/>
        <v>0</v>
      </c>
      <c r="BX541" s="172">
        <f t="shared" si="409"/>
        <v>0</v>
      </c>
      <c r="BY541" s="172">
        <f t="shared" si="409"/>
        <v>0</v>
      </c>
      <c r="BZ541" s="172">
        <f t="shared" si="409"/>
        <v>0</v>
      </c>
      <c r="CA541" s="172">
        <f t="shared" si="409"/>
        <v>0</v>
      </c>
      <c r="CB541" s="172">
        <f t="shared" si="408"/>
        <v>0</v>
      </c>
      <c r="CC541" s="172">
        <f t="shared" si="408"/>
        <v>0</v>
      </c>
      <c r="CD541" s="172">
        <f t="shared" si="408"/>
        <v>0</v>
      </c>
      <c r="CE541" s="172">
        <f t="shared" si="408"/>
        <v>0</v>
      </c>
      <c r="CF541" s="172">
        <f t="shared" si="408"/>
        <v>0</v>
      </c>
      <c r="CG541" s="172">
        <f t="shared" si="412"/>
        <v>0</v>
      </c>
      <c r="CH541" s="173"/>
      <c r="CI541" s="173"/>
      <c r="CJ541" s="173"/>
      <c r="CK541" s="173"/>
    </row>
    <row r="542" spans="1:89" ht="15" hidden="1" x14ac:dyDescent="0.25">
      <c r="J542" s="4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6"/>
      <c r="AT542" s="176"/>
      <c r="AU542" s="176"/>
      <c r="AV542" s="176"/>
      <c r="AW542" s="176"/>
      <c r="AX542" s="176"/>
      <c r="AY542" s="176"/>
      <c r="AZ542" s="176"/>
      <c r="BA542" s="176"/>
      <c r="BB542" s="176"/>
      <c r="BC542" s="176"/>
      <c r="BD542" s="176"/>
      <c r="BE542" s="176"/>
      <c r="BF542" s="176"/>
      <c r="BG542" s="176"/>
      <c r="BH542" s="176"/>
      <c r="BI542" s="176"/>
      <c r="BJ542" s="176"/>
      <c r="BK542" s="176"/>
      <c r="BL542" s="176"/>
      <c r="BM542" s="176"/>
      <c r="BN542" s="176"/>
      <c r="BO542" s="176"/>
      <c r="BP542" s="176"/>
      <c r="BQ542" s="176"/>
      <c r="BR542" s="176"/>
      <c r="BS542" s="176"/>
      <c r="BT542" s="176"/>
      <c r="BU542" s="176"/>
      <c r="BV542" s="176"/>
      <c r="BW542" s="176"/>
      <c r="BX542" s="176"/>
      <c r="BY542" s="176"/>
      <c r="BZ542" s="176"/>
      <c r="CA542" s="176"/>
      <c r="CB542" s="176"/>
      <c r="CC542" s="176"/>
      <c r="CD542" s="176"/>
      <c r="CE542" s="176"/>
      <c r="CF542" s="176"/>
      <c r="CG542" s="176"/>
      <c r="CH542" s="176"/>
      <c r="CI542" s="176"/>
      <c r="CJ542" s="176"/>
      <c r="CK542" s="176"/>
    </row>
  </sheetData>
  <mergeCells count="2">
    <mergeCell ref="J6:J9"/>
    <mergeCell ref="CH6:CK6"/>
  </mergeCells>
  <conditionalFormatting sqref="K14:CL494 AQ13:CL13 K13:N13">
    <cfRule type="expression" dxfId="1" priority="2">
      <formula>_xlfn.ISFORMULA(ThisCell)</formula>
    </cfRule>
  </conditionalFormatting>
  <conditionalFormatting sqref="O13:AP13">
    <cfRule type="expression" dxfId="0" priority="1">
      <formula>_xlfn.ISFORMULA(ThisCell)</formula>
    </cfRule>
  </conditionalFormatting>
  <hyperlinks>
    <hyperlink ref="I8" location="הערות!A1" display="חזרה"/>
    <hyperlink ref="N2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31.08.25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2025-09-15T05:12:30Z</dcterms:created>
  <dcterms:modified xsi:type="dcterms:W3CDTF">2025-09-15T05:14:17Z</dcterms:modified>
</cp:coreProperties>
</file>