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1.12.23\"/>
    </mc:Choice>
  </mc:AlternateContent>
  <workbookProtection workbookPassword="E19A" lockStructure="1"/>
  <bookViews>
    <workbookView xWindow="0" yWindow="0" windowWidth="21525" windowHeight="11325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L29" i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 l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F36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D41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3" i="1"/>
  <c r="W53" i="1" s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41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42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57" i="10" l="1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<sst xmlns="http://schemas.openxmlformats.org/spreadsheetml/2006/main" count="480" uniqueCount="131">
  <si>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</si>
  <si>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</si>
  <si>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</si>
  <si>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</si>
  <si>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</si>
  <si>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</si>
  <si>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</si>
  <si>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</si>
  <si>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</si>
  <si>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</si>
  <si>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</si>
  <si>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</si>
  <si>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</si>
  <si>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</si>
  <si>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</si>
  <si>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</si>
  <si>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</si>
  <si>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</si>
  <si>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</si>
  <si>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</si>
  <si>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</si>
  <si>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</si>
  <si>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</si>
  <si>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</si>
  <si>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</si>
  <si>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</si>
  <si>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</si>
  <si>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</si>
  <si>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</si>
  <si>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</si>
  <si>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</si>
  <si>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</si>
  <si>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</si>
  <si>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</si>
  <si>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</si>
  <si>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</si>
  <si>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</si>
  <si>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</si>
  <si>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</si>
  <si>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</si>
  <si>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</si>
  <si>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</si>
  <si>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</si>
  <si>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</si>
  <si>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</si>
  <si>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</si>
  <si>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</si>
  <si>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</si>
  <si>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</si>
  <si>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</si>
  <si>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</si>
  <si>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</si>
  <si>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</si>
  <si>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</si>
  <si>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</si>
  <si>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</si>
  <si>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</si>
  <si>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</si>
  <si>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</si>
  <si>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</si>
  <si>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</si>
  <si>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</si>
  <si>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</si>
  <si>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</si>
  <si>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</si>
  <si>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</si>
  <si>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</si>
  <si>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</si>
  <si>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</si>
  <si>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</si>
  <si>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</si>
  <si>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</si>
  <si>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</si>
  <si>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</si>
  <si>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</si>
  <si>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</si>
  <si>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</si>
  <si>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</si>
  <si>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</si>
  <si>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</si>
  <si>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</si>
  <si>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</si>
  <si>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</si>
  <si>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</si>
  <si>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</si>
  <si>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</si>
  <si>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</si>
  <si>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</si>
  <si>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</si>
  <si>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</si>
  <si>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</si>
  <si>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</si>
  <si>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</si>
  <si>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</si>
  <si>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</si>
  <si>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</si>
  <si>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</si>
  <si>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</si>
  <si>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</si>
  <si>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</si>
  <si>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</si>
  <si>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</si>
  <si>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</si>
  <si>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</si>
  <si>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</si>
  <si>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</si>
  <si>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</si>
  <si>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</si>
  <si>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</si>
  <si>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</si>
  <si>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</si>
  <si>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</si>
  <si>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</si>
  <si>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</si>
  <si>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</si>
  <si>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</si>
  <si>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</si>
  <si>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</si>
  <si>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</si>
  <si>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</si>
  <si>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</si>
  <si>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</si>
  <si>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</si>
  <si>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</si>
  <si>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</si>
  <si>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</si>
  <si>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</si>
  <si>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</si>
  <si>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</si>
  <si>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</si>
  <si>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31.12.23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</si>
</sst>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C25" sqref="C25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23</v>
      </c>
      <c r="L2" s="68">
        <f>VLOOKUP(B22,J4:K7,2,0)</f>
        <v>4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2023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31.03.23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30.06.23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30.09.23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31.12.23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2023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NostroYield_B_123456789_423.xlsx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opLeftCell="D10" zoomScaleNormal="100" workbookViewId="0">
      <selection activeCell="Y51" sqref="Y51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"/>
    </row>
    <row r="6" spans="1:27" s="74" customFormat="1" ht="30" customHeight="1">
      <c r="A6" s="72"/>
      <c r="B6" s="119" t="str">
        <f>CONCATENATE("20",RIGHT(הנחיות!B20,2))</f>
        <v>2023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77.715319999999991</v>
      </c>
      <c r="D8" s="9">
        <f>IFERROR(C8/C$23,"")</f>
        <v>3.5437426217276241E-3</v>
      </c>
      <c r="E8" s="3">
        <v>77.715319999999991</v>
      </c>
      <c r="F8" s="9">
        <f>IFERROR(E8/E$23,"")</f>
        <v>3.5760320153872941E-3</v>
      </c>
      <c r="G8" s="100">
        <v>206738</v>
      </c>
      <c r="H8" s="9">
        <f>IFERROR(G8/G$23,"")</f>
        <v>0.16967767987288415</v>
      </c>
      <c r="I8" s="103">
        <v>49.14121999999999</v>
      </c>
      <c r="J8" s="12">
        <f>IFERROR(I8/I$23,"")</f>
        <v>1.7285773617189346E-3</v>
      </c>
      <c r="K8" s="103">
        <v>49.14121999999999</v>
      </c>
      <c r="L8" s="12">
        <f>IFERROR(K8/K$23,"")</f>
        <v>1.723672161278722E-3</v>
      </c>
      <c r="M8" s="104">
        <v>174135</v>
      </c>
      <c r="N8" s="12">
        <f>IFERROR(M8/M$23,"")</f>
        <v>0.14702356125707319</v>
      </c>
      <c r="O8" s="2">
        <v>60.465160000000012</v>
      </c>
      <c r="P8" s="9">
        <f>IFERROR(O8/O$23,"")</f>
        <v>2.9914141688253747E-3</v>
      </c>
      <c r="Q8" s="4">
        <v>60.465160000000012</v>
      </c>
      <c r="R8" s="9">
        <f>IFERROR(Q8/Q$23,"")</f>
        <v>3.0003903896278811E-3</v>
      </c>
      <c r="S8" s="4">
        <v>64330</v>
      </c>
      <c r="T8" s="9">
        <f>IFERROR(S8/S$23,"")</f>
        <v>5.4255465396854316E-2</v>
      </c>
      <c r="U8" s="39">
        <v>274.32015000000001</v>
      </c>
      <c r="V8" s="12">
        <f>IFERROR(U8/U$23,"")</f>
        <v>2.1444050196394771E-2</v>
      </c>
      <c r="W8" s="40">
        <v>274.32015000000001</v>
      </c>
      <c r="X8" s="12">
        <f>IFERROR(W8/W$23,"")</f>
        <v>2.1088382624772944E-2</v>
      </c>
      <c r="Y8" s="40">
        <v>9327</v>
      </c>
      <c r="Z8" s="12">
        <f>IFERROR(Y8/Y$23,"")</f>
        <v>8.3196634670705625E-3</v>
      </c>
      <c r="AA8" s="7"/>
    </row>
    <row r="9" spans="1:27" ht="15">
      <c r="A9" s="43"/>
      <c r="B9" s="15" t="s">
        <v>13</v>
      </c>
      <c r="C9" s="2">
        <v>479.40098999999987</v>
      </c>
      <c r="D9" s="16">
        <f t="shared" ref="D9:F23" si="0">IFERROR(C9/C$23,"")</f>
        <v>2.1860216507651492E-2</v>
      </c>
      <c r="E9" s="4">
        <v>284.09265000000005</v>
      </c>
      <c r="F9" s="16">
        <f t="shared" si="0"/>
        <v>1.3072382790628894E-2</v>
      </c>
      <c r="G9" s="99">
        <v>32702</v>
      </c>
      <c r="H9" s="16">
        <f t="shared" ref="H9" si="1">IFERROR(G9/G$23,"")</f>
        <v>2.683976572861814E-2</v>
      </c>
      <c r="I9" s="103">
        <v>592.48960000000056</v>
      </c>
      <c r="J9" s="12">
        <f t="shared" ref="J9" si="2">IFERROR(I9/I$23,"")</f>
        <v>2.0841243046344961E-2</v>
      </c>
      <c r="K9" s="103">
        <v>673.39159000000006</v>
      </c>
      <c r="L9" s="12">
        <f t="shared" ref="L9" si="3">IFERROR(K9/K$23,"")</f>
        <v>2.3619811175266212E-2</v>
      </c>
      <c r="M9" s="103">
        <v>32918</v>
      </c>
      <c r="N9" s="12">
        <f t="shared" ref="N9" si="4">IFERROR(M9/M$23,"")</f>
        <v>2.7792928414507912E-2</v>
      </c>
      <c r="O9" s="2">
        <v>870.15223999999967</v>
      </c>
      <c r="P9" s="16">
        <f t="shared" ref="P9" si="5">IFERROR(O9/O$23,"")</f>
        <v>4.3049348414378401E-2</v>
      </c>
      <c r="Q9" s="4">
        <v>809.68161999999995</v>
      </c>
      <c r="R9" s="16">
        <f t="shared" ref="R9" si="6">IFERROR(Q9/Q$23,"")</f>
        <v>4.0177863604534139E-2</v>
      </c>
      <c r="S9" s="4">
        <v>68245</v>
      </c>
      <c r="T9" s="16">
        <f t="shared" ref="T9" si="7">IFERROR(S9/S$23,"")</f>
        <v>5.7557348608865577E-2</v>
      </c>
      <c r="U9" s="39">
        <v>574.7072499999997</v>
      </c>
      <c r="V9" s="12">
        <f t="shared" ref="V9" si="8">IFERROR(U9/U$23,"")</f>
        <v>4.4925796071604622E-2</v>
      </c>
      <c r="W9" s="40">
        <v>790.45778999999993</v>
      </c>
      <c r="X9" s="12">
        <f t="shared" ref="X9" si="9">IFERROR(W9/W$23,"")</f>
        <v>6.0766503387565292E-2</v>
      </c>
      <c r="Y9" s="40">
        <v>68800</v>
      </c>
      <c r="Z9" s="12">
        <f t="shared" ref="Z9" si="10">IFERROR(Y9/Y$23,"")</f>
        <v>6.1369448540201002E-2</v>
      </c>
      <c r="AA9" s="7"/>
    </row>
    <row r="10" spans="1:27" ht="15">
      <c r="A10" s="43"/>
      <c r="B10" s="15" t="s">
        <v>14</v>
      </c>
      <c r="C10" s="2">
        <v>21156.95796</v>
      </c>
      <c r="D10" s="16">
        <f t="shared" si="0"/>
        <v>0.96473660108395021</v>
      </c>
      <c r="E10" s="4">
        <v>21156.95796</v>
      </c>
      <c r="F10" s="16">
        <f t="shared" si="0"/>
        <v>0.97352695727384342</v>
      </c>
      <c r="G10" s="99">
        <v>968628</v>
      </c>
      <c r="H10" s="16">
        <f t="shared" ref="H10" si="11">IFERROR(G10/G$23,"")</f>
        <v>0.79498956021588685</v>
      </c>
      <c r="I10" s="103">
        <v>27550.947639999991</v>
      </c>
      <c r="J10" s="12">
        <f t="shared" ref="J10" si="12">IFERROR(I10/I$23,"")</f>
        <v>0.96912417690093366</v>
      </c>
      <c r="K10" s="103">
        <v>27550.947639999991</v>
      </c>
      <c r="L10" s="12">
        <f t="shared" ref="L10" si="13">IFERROR(K10/K$23,"")</f>
        <v>0.96637408399538516</v>
      </c>
      <c r="M10" s="103">
        <v>966692</v>
      </c>
      <c r="N10" s="12">
        <f t="shared" ref="N10" si="14">IFERROR(M10/M$23,"")</f>
        <v>0.81618572072657758</v>
      </c>
      <c r="O10" s="2">
        <v>19089.178860000022</v>
      </c>
      <c r="P10" s="16">
        <f t="shared" ref="P10" si="15">IFERROR(O10/O$23,"")</f>
        <v>0.94440567283781041</v>
      </c>
      <c r="Q10" s="4">
        <v>19089.178860000022</v>
      </c>
      <c r="R10" s="16">
        <f t="shared" ref="R10" si="16">IFERROR(Q10/Q$23,"")</f>
        <v>0.94723951441510723</v>
      </c>
      <c r="S10" s="4">
        <v>985540</v>
      </c>
      <c r="T10" s="16">
        <f t="shared" ref="T10" si="17">IFERROR(S10/S$23,"")</f>
        <v>0.8311974408085776</v>
      </c>
      <c r="U10" s="39">
        <v>12933.556949999984</v>
      </c>
      <c r="V10" s="12">
        <f t="shared" ref="V10" si="18">IFERROR(U10/U$23,"")</f>
        <v>1.0110370836911911</v>
      </c>
      <c r="W10" s="40">
        <v>12933.556949999984</v>
      </c>
      <c r="X10" s="12">
        <f t="shared" ref="X10" si="19">IFERROR(W10/W$23,"")</f>
        <v>0.99426818504178793</v>
      </c>
      <c r="Y10" s="40">
        <v>974704</v>
      </c>
      <c r="Z10" s="12">
        <f t="shared" ref="Z10" si="20">IFERROR(Y10/Y$23,"")</f>
        <v>0.86943382223732668</v>
      </c>
      <c r="AA10" s="7"/>
    </row>
    <row r="11" spans="1:27" ht="15">
      <c r="A11" s="43"/>
      <c r="B11" s="15" t="s">
        <v>15</v>
      </c>
      <c r="C11" s="2">
        <v>9.3880999999999997</v>
      </c>
      <c r="D11" s="16">
        <f t="shared" si="0"/>
        <v>4.2808818270375921E-4</v>
      </c>
      <c r="E11" s="4">
        <v>6.6792199999999999</v>
      </c>
      <c r="F11" s="16">
        <f t="shared" si="0"/>
        <v>3.0734100506586254E-4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>
        <v>0</v>
      </c>
      <c r="P11" s="16">
        <f t="shared" ref="P11" si="25">IFERROR(O11/O$23,"")</f>
        <v>0</v>
      </c>
      <c r="Q11" s="4">
        <v>0</v>
      </c>
      <c r="R11" s="16">
        <f t="shared" ref="R11" si="26">IFERROR(Q11/Q$23,"")</f>
        <v>0</v>
      </c>
      <c r="S11" s="4">
        <v>0</v>
      </c>
      <c r="T11" s="16">
        <f t="shared" ref="T11" si="27">IFERROR(S11/S$23,"")</f>
        <v>0</v>
      </c>
      <c r="U11" s="39">
        <v>0</v>
      </c>
      <c r="V11" s="12">
        <f t="shared" ref="V11" si="28">IFERROR(U11/U$23,"")</f>
        <v>0</v>
      </c>
      <c r="W11" s="40">
        <v>0</v>
      </c>
      <c r="X11" s="12">
        <f t="shared" ref="X11" si="29">IFERROR(W11/W$23,"")</f>
        <v>0</v>
      </c>
      <c r="Y11" s="40"/>
      <c r="Z11" s="12">
        <f t="shared" ref="Z11" si="30">IFERROR(Y11/Y$23,"")</f>
        <v>0</v>
      </c>
      <c r="AA11" s="7"/>
    </row>
    <row r="12" spans="1:27" ht="15">
      <c r="A12" s="44"/>
      <c r="B12" s="15" t="s">
        <v>16</v>
      </c>
      <c r="C12" s="2">
        <v>196.73635999999999</v>
      </c>
      <c r="D12" s="16">
        <f t="shared" si="0"/>
        <v>8.9709856972286766E-3</v>
      </c>
      <c r="E12" s="4">
        <v>196.73635999999999</v>
      </c>
      <c r="F12" s="16">
        <f t="shared" si="0"/>
        <v>9.0527263086706746E-3</v>
      </c>
      <c r="G12" s="99">
        <v>8876</v>
      </c>
      <c r="H12" s="16">
        <f t="shared" ref="H12" si="31">IFERROR(G12/G$23,"")</f>
        <v>7.2848682223477035E-3</v>
      </c>
      <c r="I12" s="103">
        <v>195.69880000000001</v>
      </c>
      <c r="J12" s="12">
        <f t="shared" ref="J12" si="32">IFERROR(I12/I$23,"")</f>
        <v>6.8838444669375625E-3</v>
      </c>
      <c r="K12" s="103">
        <v>195.69880000000001</v>
      </c>
      <c r="L12" s="12">
        <f t="shared" ref="L12" si="33">IFERROR(K12/K$23,"")</f>
        <v>6.8643101159403946E-3</v>
      </c>
      <c r="M12" s="103">
        <v>8901</v>
      </c>
      <c r="N12" s="12">
        <f t="shared" ref="N12" si="34">IFERROR(M12/M$23,"")</f>
        <v>7.5151848781072643E-3</v>
      </c>
      <c r="O12" s="2">
        <v>163.10526000000004</v>
      </c>
      <c r="P12" s="16">
        <f t="shared" ref="P12" si="35">IFERROR(O12/O$23,"")</f>
        <v>8.0693640068751436E-3</v>
      </c>
      <c r="Q12" s="4">
        <v>163.10526000000004</v>
      </c>
      <c r="R12" s="16">
        <f t="shared" ref="R12" si="36">IFERROR(Q12/Q$23,"")</f>
        <v>8.0935774353653716E-3</v>
      </c>
      <c r="S12" s="4">
        <v>8763</v>
      </c>
      <c r="T12" s="16">
        <f t="shared" ref="T12" si="37">IFERROR(S12/S$23,"")</f>
        <v>7.3906520017508835E-3</v>
      </c>
      <c r="U12" s="39">
        <v>98.562509999999975</v>
      </c>
      <c r="V12" s="12">
        <f t="shared" ref="V12" si="38">IFERROR(U12/U$23,"")</f>
        <v>7.7047909602071182E-3</v>
      </c>
      <c r="W12" s="40">
        <v>98.562509999999975</v>
      </c>
      <c r="X12" s="12">
        <f t="shared" ref="X12" si="39">IFERROR(W12/W$23,"")</f>
        <v>7.5770005350974364E-3</v>
      </c>
      <c r="Y12" s="40">
        <v>8692</v>
      </c>
      <c r="Z12" s="12">
        <f t="shared" ref="Z12" si="40">IFERROR(Y12/Y$23,"")</f>
        <v>7.7532448649916732E-3</v>
      </c>
      <c r="AA12" s="7"/>
    </row>
    <row r="13" spans="1:27" ht="15">
      <c r="A13" s="45"/>
      <c r="B13" s="15" t="s">
        <v>17</v>
      </c>
      <c r="C13" s="2">
        <v>0</v>
      </c>
      <c r="D13" s="16">
        <f t="shared" si="0"/>
        <v>0</v>
      </c>
      <c r="E13" s="4">
        <v>0</v>
      </c>
      <c r="F13" s="16">
        <f t="shared" si="0"/>
        <v>0</v>
      </c>
      <c r="G13" s="99">
        <v>0</v>
      </c>
      <c r="H13" s="16">
        <f t="shared" ref="H13" si="41">IFERROR(G13/G$23,"")</f>
        <v>0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0</v>
      </c>
      <c r="N13" s="12">
        <f t="shared" ref="N13" si="44">IFERROR(M13/M$23,"")</f>
        <v>0</v>
      </c>
      <c r="O13" s="2">
        <v>0</v>
      </c>
      <c r="P13" s="16">
        <f t="shared" ref="P13" si="45">IFERROR(O13/O$23,"")</f>
        <v>0</v>
      </c>
      <c r="Q13" s="4">
        <v>0</v>
      </c>
      <c r="R13" s="16">
        <f t="shared" ref="R13" si="46">IFERROR(Q13/Q$23,"")</f>
        <v>0</v>
      </c>
      <c r="S13" s="4">
        <v>44376</v>
      </c>
      <c r="T13" s="16">
        <f t="shared" ref="T13" si="47">IFERROR(S13/S$23,"")</f>
        <v>3.742640342687404E-2</v>
      </c>
      <c r="U13" s="39">
        <v>-910</v>
      </c>
      <c r="V13" s="12">
        <f t="shared" ref="V13" si="48">IFERROR(U13/U$23,"")</f>
        <v>-7.1136173112763462E-2</v>
      </c>
      <c r="W13" s="40">
        <v>-910</v>
      </c>
      <c r="X13" s="12">
        <f t="shared" ref="X13" si="49">IFERROR(W13/W$23,"")</f>
        <v>-6.9956319973371914E-2</v>
      </c>
      <c r="Y13" s="40">
        <v>45466</v>
      </c>
      <c r="Z13" s="12">
        <f t="shared" ref="Z13" si="50">IFERROR(Y13/Y$23,"")</f>
        <v>4.055557190884853E-2</v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>
        <v>0</v>
      </c>
      <c r="P14" s="16">
        <f t="shared" ref="P14" si="55">IFERROR(O14/O$23,"")</f>
        <v>0</v>
      </c>
      <c r="Q14" s="4">
        <v>0</v>
      </c>
      <c r="R14" s="16">
        <f t="shared" ref="R14" si="56">IFERROR(Q14/Q$23,"")</f>
        <v>0</v>
      </c>
      <c r="S14" s="4">
        <v>0</v>
      </c>
      <c r="T14" s="16">
        <f t="shared" ref="T14" si="57">IFERROR(S14/S$23,"")</f>
        <v>0</v>
      </c>
      <c r="U14" s="39">
        <v>0</v>
      </c>
      <c r="V14" s="12">
        <f t="shared" ref="V14" si="58">IFERROR(U14/U$23,"")</f>
        <v>0</v>
      </c>
      <c r="W14" s="40">
        <v>0</v>
      </c>
      <c r="X14" s="12">
        <f t="shared" ref="X14" si="59">IFERROR(W14/W$23,"")</f>
        <v>0</v>
      </c>
      <c r="Y14" s="40">
        <v>0</v>
      </c>
      <c r="Z14" s="12">
        <f t="shared" ref="Z14" si="60">IFERROR(Y14/Y$23,"")</f>
        <v>0</v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>
        <v>0</v>
      </c>
      <c r="P15" s="16">
        <f t="shared" ref="P15" si="65">IFERROR(O15/O$23,"")</f>
        <v>0</v>
      </c>
      <c r="Q15" s="4">
        <v>0</v>
      </c>
      <c r="R15" s="16">
        <f t="shared" ref="R15" si="66">IFERROR(Q15/Q$23,"")</f>
        <v>0</v>
      </c>
      <c r="S15" s="4">
        <v>0</v>
      </c>
      <c r="T15" s="16">
        <f t="shared" ref="T15" si="67">IFERROR(S15/S$23,"")</f>
        <v>0</v>
      </c>
      <c r="U15" s="39">
        <v>0</v>
      </c>
      <c r="V15" s="12">
        <f t="shared" ref="V15" si="68">IFERROR(U15/U$23,"")</f>
        <v>0</v>
      </c>
      <c r="W15" s="40">
        <v>0</v>
      </c>
      <c r="X15" s="12">
        <f t="shared" ref="X15" si="69">IFERROR(W15/W$23,"")</f>
        <v>0</v>
      </c>
      <c r="Y15" s="40">
        <v>0</v>
      </c>
      <c r="Z15" s="12">
        <f t="shared" ref="Z15" si="70">IFERROR(Y15/Y$23,"")</f>
        <v>0</v>
      </c>
      <c r="AA15" s="7"/>
    </row>
    <row r="16" spans="1:27" ht="15">
      <c r="A16" s="43"/>
      <c r="B16" s="15" t="s">
        <v>20</v>
      </c>
      <c r="C16" s="2">
        <v>10.09596</v>
      </c>
      <c r="D16" s="16">
        <f t="shared" si="0"/>
        <v>4.603659067383011E-4</v>
      </c>
      <c r="E16" s="4">
        <v>10.09596</v>
      </c>
      <c r="F16" s="16">
        <f t="shared" si="0"/>
        <v>4.6456060640385333E-4</v>
      </c>
      <c r="G16" s="99">
        <v>1472</v>
      </c>
      <c r="H16" s="16">
        <f t="shared" ref="H16" si="71">IFERROR(G16/G$23,"")</f>
        <v>1.2081259602631613E-3</v>
      </c>
      <c r="I16" s="103">
        <v>40.430120000000002</v>
      </c>
      <c r="J16" s="12">
        <f t="shared" ref="J16" si="72">IFERROR(I16/I$23,"")</f>
        <v>1.4221582240648472E-3</v>
      </c>
      <c r="K16" s="103">
        <v>40.430120000000002</v>
      </c>
      <c r="L16" s="12">
        <f t="shared" ref="L16" si="73">IFERROR(K16/K$23,"")</f>
        <v>1.4181225521295178E-3</v>
      </c>
      <c r="M16" s="103">
        <v>1756</v>
      </c>
      <c r="N16" s="12">
        <f t="shared" ref="N16" si="74">IFERROR(M16/M$23,"")</f>
        <v>1.4826047237340024E-3</v>
      </c>
      <c r="O16" s="2">
        <v>30</v>
      </c>
      <c r="P16" s="16">
        <f t="shared" ref="P16" si="75">IFERROR(O16/O$23,"")</f>
        <v>1.4842005721106373E-3</v>
      </c>
      <c r="Q16" s="4">
        <v>30</v>
      </c>
      <c r="R16" s="16">
        <f t="shared" ref="R16" si="76">IFERROR(Q16/Q$23,"")</f>
        <v>1.4886541553654437E-3</v>
      </c>
      <c r="S16" s="4">
        <v>1683</v>
      </c>
      <c r="T16" s="16">
        <f t="shared" ref="T16" si="77">IFERROR(S16/S$23,"")</f>
        <v>1.4194302543588653E-3</v>
      </c>
      <c r="U16" s="39">
        <v>21.219669999999994</v>
      </c>
      <c r="V16" s="12">
        <f t="shared" ref="V16" si="78">IFERROR(U16/U$23,"")</f>
        <v>1.6587759544128714E-3</v>
      </c>
      <c r="W16" s="40">
        <v>21.219669999999994</v>
      </c>
      <c r="X16" s="12">
        <f t="shared" ref="X16" si="79">IFERROR(W16/W$23,"")</f>
        <v>1.6312637629113851E-3</v>
      </c>
      <c r="Y16" s="40">
        <v>1590</v>
      </c>
      <c r="Z16" s="12">
        <f t="shared" ref="Z16" si="80">IFERROR(Y16/Y$23,"")</f>
        <v>1.4182764996935988E-3</v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>
        <v>0</v>
      </c>
      <c r="P17" s="16">
        <f t="shared" ref="P17" si="85">IFERROR(O17/O$23,"")</f>
        <v>0</v>
      </c>
      <c r="Q17" s="4">
        <v>0</v>
      </c>
      <c r="R17" s="16">
        <f t="shared" ref="R17" si="86">IFERROR(Q17/Q$23,"")</f>
        <v>0</v>
      </c>
      <c r="S17" s="4">
        <v>0</v>
      </c>
      <c r="T17" s="16">
        <f t="shared" ref="T17" si="87">IFERROR(S17/S$23,"")</f>
        <v>0</v>
      </c>
      <c r="U17" s="39">
        <v>0</v>
      </c>
      <c r="V17" s="12">
        <f t="shared" ref="V17" si="88">IFERROR(U17/U$23,"")</f>
        <v>0</v>
      </c>
      <c r="W17" s="40">
        <v>0</v>
      </c>
      <c r="X17" s="12">
        <f t="shared" ref="X17" si="89">IFERROR(W17/W$23,"")</f>
        <v>0</v>
      </c>
      <c r="Y17" s="40">
        <v>0</v>
      </c>
      <c r="Z17" s="12">
        <f t="shared" ref="Z17" si="90">IFERROR(Y17/Y$23,"")</f>
        <v>0</v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>
        <v>0</v>
      </c>
      <c r="P18" s="16">
        <f t="shared" ref="P18" si="95">IFERROR(O18/O$23,"")</f>
        <v>0</v>
      </c>
      <c r="Q18" s="4">
        <v>0</v>
      </c>
      <c r="R18" s="16">
        <f t="shared" ref="R18" si="96">IFERROR(Q18/Q$23,"")</f>
        <v>0</v>
      </c>
      <c r="S18" s="4">
        <v>0</v>
      </c>
      <c r="T18" s="16">
        <f t="shared" ref="T18" si="97">IFERROR(S18/S$23,"")</f>
        <v>0</v>
      </c>
      <c r="U18" s="39">
        <v>0</v>
      </c>
      <c r="V18" s="12">
        <f t="shared" ref="V18" si="98">IFERROR(U18/U$23,"")</f>
        <v>0</v>
      </c>
      <c r="W18" s="40">
        <v>0</v>
      </c>
      <c r="X18" s="12">
        <f t="shared" ref="X18" si="99">IFERROR(W18/W$23,"")</f>
        <v>0</v>
      </c>
      <c r="Y18" s="40">
        <v>0</v>
      </c>
      <c r="Z18" s="12">
        <f t="shared" ref="Z18" si="100">IFERROR(Y18/Y$23,"")</f>
        <v>0</v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>
        <v>0</v>
      </c>
      <c r="P19" s="16">
        <f t="shared" ref="P19" si="105">IFERROR(O19/O$23,"")</f>
        <v>0</v>
      </c>
      <c r="Q19" s="4">
        <v>0</v>
      </c>
      <c r="R19" s="16">
        <f t="shared" ref="R19" si="106">IFERROR(Q19/Q$23,"")</f>
        <v>0</v>
      </c>
      <c r="S19" s="4">
        <v>0</v>
      </c>
      <c r="T19" s="16">
        <f t="shared" ref="T19" si="107">IFERROR(S19/S$23,"")</f>
        <v>0</v>
      </c>
      <c r="U19" s="39">
        <v>0</v>
      </c>
      <c r="V19" s="12">
        <f t="shared" ref="V19" si="108">IFERROR(U19/U$23,"")</f>
        <v>0</v>
      </c>
      <c r="W19" s="40">
        <v>0</v>
      </c>
      <c r="X19" s="12">
        <f t="shared" ref="X19" si="109">IFERROR(W19/W$23,"")</f>
        <v>0</v>
      </c>
      <c r="Y19" s="40">
        <v>0</v>
      </c>
      <c r="Z19" s="12">
        <f t="shared" ref="Z19" si="110">IFERROR(Y19/Y$23,"")</f>
        <v>0</v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>
        <v>0</v>
      </c>
      <c r="P20" s="16">
        <f t="shared" ref="P20" si="115">IFERROR(O20/O$23,"")</f>
        <v>0</v>
      </c>
      <c r="Q20" s="4">
        <v>0</v>
      </c>
      <c r="R20" s="16">
        <f t="shared" ref="R20" si="116">IFERROR(Q20/Q$23,"")</f>
        <v>0</v>
      </c>
      <c r="S20" s="4">
        <v>0</v>
      </c>
      <c r="T20" s="16">
        <f t="shared" ref="T20" si="117">IFERROR(S20/S$23,"")</f>
        <v>0</v>
      </c>
      <c r="U20" s="39">
        <v>0</v>
      </c>
      <c r="V20" s="12">
        <f t="shared" ref="V20" si="118">IFERROR(U20/U$23,"")</f>
        <v>0</v>
      </c>
      <c r="W20" s="40">
        <v>0</v>
      </c>
      <c r="X20" s="12">
        <f t="shared" ref="X20" si="119">IFERROR(W20/W$23,"")</f>
        <v>0</v>
      </c>
      <c r="Y20" s="40">
        <v>0</v>
      </c>
      <c r="Z20" s="12">
        <f t="shared" ref="Z20" si="120">IFERROR(Y20/Y$23,"")</f>
        <v>0</v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0</v>
      </c>
      <c r="H21" s="16">
        <f t="shared" ref="H21" si="121">IFERROR(G21/G$23,"")</f>
        <v>0</v>
      </c>
      <c r="I21" s="39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0</v>
      </c>
      <c r="N21" s="12">
        <f t="shared" ref="N21" si="124">IFERROR(M21/M$23,"")</f>
        <v>0</v>
      </c>
      <c r="O21" s="2">
        <v>0</v>
      </c>
      <c r="P21" s="16">
        <f t="shared" ref="P21" si="125">IFERROR(O21/O$23,"")</f>
        <v>0</v>
      </c>
      <c r="Q21" s="4">
        <v>0</v>
      </c>
      <c r="R21" s="16">
        <f t="shared" ref="R21" si="126">IFERROR(Q21/Q$23,"")</f>
        <v>0</v>
      </c>
      <c r="S21" s="4">
        <v>12750</v>
      </c>
      <c r="T21" s="16">
        <f t="shared" ref="T21" si="127">IFERROR(S21/S$23,"")</f>
        <v>1.0753259502718677E-2</v>
      </c>
      <c r="U21" s="39">
        <v>-200</v>
      </c>
      <c r="V21" s="12">
        <f t="shared" ref="V21" si="128">IFERROR(U21/U$23,"")</f>
        <v>-1.5634323761046915E-2</v>
      </c>
      <c r="W21" s="40">
        <v>-200</v>
      </c>
      <c r="X21" s="12">
        <f t="shared" ref="X21" si="129">IFERROR(W21/W$23,"")</f>
        <v>-1.5375015378763058E-2</v>
      </c>
      <c r="Y21" s="40">
        <v>12500</v>
      </c>
      <c r="Z21" s="12">
        <f t="shared" ref="Z21" si="130">IFERROR(Y21/Y$23,"")</f>
        <v>1.1149972481867915E-2</v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>
        <v>0</v>
      </c>
      <c r="P22" s="16">
        <f t="shared" ref="P22" si="135">IFERROR(O22/O$23,"")</f>
        <v>0</v>
      </c>
      <c r="Q22" s="4">
        <v>0</v>
      </c>
      <c r="R22" s="16">
        <f t="shared" ref="R22" si="136">IFERROR(Q22/Q$23,"")</f>
        <v>0</v>
      </c>
      <c r="S22" s="4">
        <v>0</v>
      </c>
      <c r="T22" s="16">
        <f t="shared" ref="T22" si="137">IFERROR(S22/S$23,"")</f>
        <v>0</v>
      </c>
      <c r="U22" s="39">
        <v>0</v>
      </c>
      <c r="V22" s="12">
        <f t="shared" ref="V22" si="138">IFERROR(U22/U$23,"")</f>
        <v>0</v>
      </c>
      <c r="W22" s="40">
        <v>0</v>
      </c>
      <c r="X22" s="12">
        <f t="shared" ref="X22" si="139">IFERROR(W22/W$23,"")</f>
        <v>0</v>
      </c>
      <c r="Y22" s="40">
        <v>0</v>
      </c>
      <c r="Z22" s="12">
        <f t="shared" ref="Z22" si="140">IFERROR(Y22/Y$23,"")</f>
        <v>0</v>
      </c>
      <c r="AA22" s="7"/>
    </row>
    <row r="23" spans="1:27">
      <c r="A23" s="46"/>
      <c r="B23" s="17" t="s">
        <v>27</v>
      </c>
      <c r="C23" s="18">
        <f>SUM(C8:C22)</f>
        <v>21930.294689999999</v>
      </c>
      <c r="D23" s="19">
        <f t="shared" si="0"/>
        <v>1</v>
      </c>
      <c r="E23" s="18">
        <f>SUM(E8:E22)</f>
        <v>21732.277470000001</v>
      </c>
      <c r="F23" s="19">
        <f t="shared" si="0"/>
        <v>1</v>
      </c>
      <c r="G23" s="18">
        <f>SUM(G8:G22)</f>
        <v>1218416</v>
      </c>
      <c r="H23" s="19">
        <f t="shared" ref="H23" si="141">IFERROR(G23/G$23,"")</f>
        <v>1</v>
      </c>
      <c r="I23" s="20">
        <f>SUM(I8:I22)</f>
        <v>28428.707379999993</v>
      </c>
      <c r="J23" s="21">
        <f t="shared" ref="J23" si="142">IFERROR(I23/I$23,"")</f>
        <v>1</v>
      </c>
      <c r="K23" s="22">
        <f>SUM(K8:K22)</f>
        <v>28509.609369999991</v>
      </c>
      <c r="L23" s="21">
        <f t="shared" ref="L23" si="143">IFERROR(K23/K$23,"")</f>
        <v>1</v>
      </c>
      <c r="M23" s="22">
        <f>SUM(M8:M22)</f>
        <v>1184402</v>
      </c>
      <c r="N23" s="21">
        <f t="shared" ref="N23" si="144">IFERROR(M23/M$23,"")</f>
        <v>1</v>
      </c>
      <c r="O23" s="18">
        <f>SUM(O8:O22)</f>
        <v>20212.901520000021</v>
      </c>
      <c r="P23" s="19">
        <f t="shared" ref="P23" si="145">IFERROR(O23/O$23,"")</f>
        <v>1</v>
      </c>
      <c r="Q23" s="23">
        <f>SUM(Q8:Q22)</f>
        <v>20152.430900000021</v>
      </c>
      <c r="R23" s="19">
        <f t="shared" ref="R23" si="146">IFERROR(Q23/Q$23,"")</f>
        <v>1</v>
      </c>
      <c r="S23" s="23">
        <f>SUM(S8:S22)</f>
        <v>1185687</v>
      </c>
      <c r="T23" s="19">
        <f t="shared" ref="T23" si="147">IFERROR(S23/S$23,"")</f>
        <v>1</v>
      </c>
      <c r="U23" s="20">
        <f>SUM(U8:U22)</f>
        <v>12792.366529999983</v>
      </c>
      <c r="V23" s="21">
        <f t="shared" ref="V23" si="148">IFERROR(U23/U$23,"")</f>
        <v>1</v>
      </c>
      <c r="W23" s="22">
        <f>SUM(W8:W22)</f>
        <v>13008.117069999984</v>
      </c>
      <c r="X23" s="21">
        <f t="shared" ref="X23" si="149">IFERROR(W23/W$23,"")</f>
        <v>1</v>
      </c>
      <c r="Y23" s="22">
        <f>SUM(Y8:Y22)</f>
        <v>1121079</v>
      </c>
      <c r="Z23" s="21">
        <f t="shared" ref="Z23" si="150">IFERROR(Y23/Y$23,"")</f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21930.294689999999</v>
      </c>
      <c r="D25" s="9">
        <f>IFERROR(C25/C$27,"")</f>
        <v>1</v>
      </c>
      <c r="E25" s="100">
        <v>21732.277470000001</v>
      </c>
      <c r="F25" s="9">
        <f>IFERROR(E25/E$27,"")</f>
        <v>1</v>
      </c>
      <c r="G25" s="101">
        <v>1218416</v>
      </c>
      <c r="H25" s="9">
        <f>IFERROR(G25/G$27,"")</f>
        <v>1</v>
      </c>
      <c r="I25" s="103">
        <v>28428.707379999996</v>
      </c>
      <c r="J25" s="55">
        <f>IFERROR(I25/I$27,"")</f>
        <v>1</v>
      </c>
      <c r="K25" s="103">
        <v>28509.609369999991</v>
      </c>
      <c r="L25" s="55">
        <f>IFERROR(K25/K$27,"")</f>
        <v>1</v>
      </c>
      <c r="M25" s="105">
        <v>1184402</v>
      </c>
      <c r="N25" s="57">
        <f>IFERROR(M25/M$27,"")</f>
        <v>1</v>
      </c>
      <c r="O25" s="37">
        <v>20212.71499000003</v>
      </c>
      <c r="P25" s="9">
        <f>IFERROR(O25/O$27,"")</f>
        <v>1</v>
      </c>
      <c r="Q25" s="3">
        <v>20152.244370000029</v>
      </c>
      <c r="R25" s="9">
        <f>IFERROR(Q25/Q$27,"")</f>
        <v>1</v>
      </c>
      <c r="S25" s="3">
        <v>1172937</v>
      </c>
      <c r="T25" s="31">
        <f>IFERROR(S25/S$27,"")</f>
        <v>0.98924674049728134</v>
      </c>
      <c r="U25" s="60">
        <v>12992.366529999956</v>
      </c>
      <c r="V25" s="55">
        <f>IFERROR(U25/U$27,"")</f>
        <v>1.015634323761047</v>
      </c>
      <c r="W25" s="61">
        <v>13208.117069999964</v>
      </c>
      <c r="X25" s="55">
        <f>IFERROR(W25/W$27,"")</f>
        <v>1.0153750153787631</v>
      </c>
      <c r="Y25" s="61">
        <v>1108579</v>
      </c>
      <c r="Z25" s="57">
        <f>IFERROR(Y25/Y$27,"")</f>
        <v>0.98885002751813211</v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0</v>
      </c>
      <c r="H26" s="16">
        <f t="shared" ref="H26" si="152">IFERROR(G26/G$27,"")</f>
        <v>0</v>
      </c>
      <c r="I26" s="103">
        <v>0</v>
      </c>
      <c r="J26" s="12">
        <f t="shared" ref="J26" si="153">IFERROR(I26/I$27,"")</f>
        <v>0</v>
      </c>
      <c r="K26" s="103">
        <v>0</v>
      </c>
      <c r="L26" s="12">
        <f t="shared" ref="L26" si="154">IFERROR(K26/K$27,"")</f>
        <v>0</v>
      </c>
      <c r="M26" s="106">
        <v>0</v>
      </c>
      <c r="N26" s="32">
        <f t="shared" ref="N26" si="155">IFERROR(M26/M$27,"")</f>
        <v>0</v>
      </c>
      <c r="O26" s="38">
        <v>0</v>
      </c>
      <c r="P26" s="16">
        <f t="shared" ref="P26" si="156">IFERROR(O26/O$27,"")</f>
        <v>0</v>
      </c>
      <c r="Q26" s="4">
        <v>0</v>
      </c>
      <c r="R26" s="16">
        <f t="shared" ref="R26" si="157">IFERROR(Q26/Q$27,"")</f>
        <v>0</v>
      </c>
      <c r="S26" s="4">
        <v>12750</v>
      </c>
      <c r="T26" s="33">
        <f t="shared" ref="T26" si="158">IFERROR(S26/S$27,"")</f>
        <v>1.0753259502718677E-2</v>
      </c>
      <c r="U26" s="39">
        <v>-200</v>
      </c>
      <c r="V26" s="12">
        <f t="shared" ref="V26" si="159">IFERROR(U26/U$27,"")</f>
        <v>-1.5634323761046946E-2</v>
      </c>
      <c r="W26" s="40">
        <v>-200</v>
      </c>
      <c r="X26" s="12">
        <f t="shared" ref="X26" si="160">IFERROR(W26/W$27,"")</f>
        <v>-1.5375015378763082E-2</v>
      </c>
      <c r="Y26" s="40">
        <v>12500</v>
      </c>
      <c r="Z26" s="32">
        <f t="shared" ref="Z26" si="161">IFERROR(Y26/Y$27,"")</f>
        <v>1.1149972481867915E-2</v>
      </c>
      <c r="AA26" s="7"/>
    </row>
    <row r="27" spans="1:27">
      <c r="A27" s="41"/>
      <c r="B27" s="17" t="s">
        <v>27</v>
      </c>
      <c r="C27" s="29">
        <f>SUM(C25:C26)</f>
        <v>21930.294689999999</v>
      </c>
      <c r="D27" s="19">
        <f t="shared" si="151"/>
        <v>1</v>
      </c>
      <c r="E27" s="29">
        <f>SUM(E25:E26)</f>
        <v>21732.277470000001</v>
      </c>
      <c r="F27" s="19">
        <f t="shared" si="151"/>
        <v>1</v>
      </c>
      <c r="G27" s="23">
        <f>SUM(G25:G26)</f>
        <v>1218416</v>
      </c>
      <c r="H27" s="19">
        <f t="shared" ref="H27" si="162">IFERROR(G27/G$27,"")</f>
        <v>1</v>
      </c>
      <c r="I27" s="20">
        <f>SUM(I25:I26)</f>
        <v>28428.707379999996</v>
      </c>
      <c r="J27" s="21">
        <f t="shared" ref="J27" si="163">IFERROR(I27/I$27,"")</f>
        <v>1</v>
      </c>
      <c r="K27" s="22">
        <f>SUM(K25:K26)</f>
        <v>28509.609369999991</v>
      </c>
      <c r="L27" s="21">
        <f t="shared" ref="L27" si="164">IFERROR(K27/K$27,"")</f>
        <v>1</v>
      </c>
      <c r="M27" s="81">
        <f>SUM(M25:M26)</f>
        <v>1184402</v>
      </c>
      <c r="N27" s="35">
        <f t="shared" ref="N27" si="165">IFERROR(M27/M$27,"")</f>
        <v>1</v>
      </c>
      <c r="O27" s="29">
        <f>SUM(O25:O26)</f>
        <v>20212.71499000003</v>
      </c>
      <c r="P27" s="19">
        <f t="shared" ref="P27" si="166">IFERROR(O27/O$27,"")</f>
        <v>1</v>
      </c>
      <c r="Q27" s="23">
        <f>SUM(Q25:Q26)</f>
        <v>20152.244370000029</v>
      </c>
      <c r="R27" s="53">
        <f t="shared" ref="R27" si="167">IFERROR(Q27/Q$27,"")</f>
        <v>1</v>
      </c>
      <c r="S27" s="23">
        <f>SUM(S25:S26)</f>
        <v>1185687</v>
      </c>
      <c r="T27" s="34">
        <f t="shared" ref="T27" si="168">IFERROR(S27/S$27,"")</f>
        <v>1</v>
      </c>
      <c r="U27" s="20">
        <f>SUM(U25:U26)</f>
        <v>12792.366529999956</v>
      </c>
      <c r="V27" s="21">
        <f t="shared" ref="V27" si="169">IFERROR(U27/U$27,"")</f>
        <v>1</v>
      </c>
      <c r="W27" s="22">
        <f>SUM(W25:W26)</f>
        <v>13008.117069999964</v>
      </c>
      <c r="X27" s="21">
        <f t="shared" ref="X27" si="170">IFERROR(W27/W$27,"")</f>
        <v>1</v>
      </c>
      <c r="Y27" s="22">
        <f>SUM(Y25:Y26)</f>
        <v>1121079</v>
      </c>
      <c r="Z27" s="35">
        <f t="shared" ref="Z27" si="171">IFERROR(Y27/Y$27,"")</f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566.50441000000137</v>
      </c>
      <c r="D29" s="9">
        <f>IFERROR(C29/C$31,"")</f>
        <v>2.5832047312082947E-2</v>
      </c>
      <c r="E29" s="100">
        <v>368.48719000000347</v>
      </c>
      <c r="F29" s="9">
        <f>IFERROR(E29/E$31,"")</f>
        <v>1.6955755811082208E-2</v>
      </c>
      <c r="G29" s="101">
        <v>239440</v>
      </c>
      <c r="H29" s="9">
        <f>IFERROR(G29/G$31,"")</f>
        <v>0.19651744560150228</v>
      </c>
      <c r="I29" s="103">
        <v>641.63081999999849</v>
      </c>
      <c r="J29" s="55">
        <f>IFERROR(I29/I$31,"")</f>
        <v>2.2569820408063823E-2</v>
      </c>
      <c r="K29" s="103">
        <v>722.53280999999333</v>
      </c>
      <c r="L29" s="55">
        <f>IFERROR(K29/K$31,"")</f>
        <v>2.5343483336544698E-2</v>
      </c>
      <c r="M29" s="105">
        <v>207053</v>
      </c>
      <c r="N29" s="57">
        <f>IFERROR(M29/M$31,"")</f>
        <v>0.17481648967158109</v>
      </c>
      <c r="O29" s="37">
        <v>930.61740000000282</v>
      </c>
      <c r="P29" s="9">
        <f>IFERROR(O29/O$31,"")</f>
        <v>4.6041187463456215E-2</v>
      </c>
      <c r="Q29" s="3">
        <v>870.14678000000276</v>
      </c>
      <c r="R29" s="9">
        <f>IFERROR(Q29/Q$31,"")</f>
        <v>4.3178653653851137E-2</v>
      </c>
      <c r="S29" s="3">
        <v>145325</v>
      </c>
      <c r="T29" s="31">
        <f>IFERROR(S29/S$31,"")</f>
        <v>0.12256607350843857</v>
      </c>
      <c r="U29" s="60">
        <v>849.02739999999176</v>
      </c>
      <c r="V29" s="55">
        <f>IFERROR(U29/U$31,"")</f>
        <v>6.6369846267998911E-2</v>
      </c>
      <c r="W29" s="61">
        <v>1064.7779399999999</v>
      </c>
      <c r="X29" s="55">
        <f>IFERROR(W29/W$31,"")</f>
        <v>8.1854886012338368E-2</v>
      </c>
      <c r="Y29" s="61">
        <v>90627</v>
      </c>
      <c r="Z29" s="57">
        <f>IFERROR(Y29/Y$31,"")</f>
        <v>8.0839084489139484E-2</v>
      </c>
      <c r="AA29" s="7"/>
    </row>
    <row r="30" spans="1:27" ht="15">
      <c r="A30" s="41"/>
      <c r="B30" s="15" t="s">
        <v>31</v>
      </c>
      <c r="C30" s="99">
        <v>21363.790279999997</v>
      </c>
      <c r="D30" s="16">
        <f t="shared" ref="D30:F31" si="172">IFERROR(C30/C$31,"")</f>
        <v>0.974167952687917</v>
      </c>
      <c r="E30" s="99">
        <v>21363.790279999997</v>
      </c>
      <c r="F30" s="16">
        <f t="shared" si="172"/>
        <v>0.98304424418891778</v>
      </c>
      <c r="G30" s="102">
        <v>978976</v>
      </c>
      <c r="H30" s="16">
        <f t="shared" ref="H30" si="173">IFERROR(G30/G$31,"")</f>
        <v>0.80348255439849769</v>
      </c>
      <c r="I30" s="103">
        <v>27787.076559999998</v>
      </c>
      <c r="J30" s="12">
        <f t="shared" ref="J30" si="174">IFERROR(I30/I$31,"")</f>
        <v>0.97743017959193623</v>
      </c>
      <c r="K30" s="103">
        <v>27787.076559999998</v>
      </c>
      <c r="L30" s="12">
        <f t="shared" ref="L30" si="175">IFERROR(K30/K$31,"")</f>
        <v>0.97465651666345532</v>
      </c>
      <c r="M30" s="106">
        <v>977349</v>
      </c>
      <c r="N30" s="32">
        <f t="shared" ref="N30" si="176">IFERROR(M30/M$31,"")</f>
        <v>0.82518351032841886</v>
      </c>
      <c r="O30" s="38">
        <v>19282.097590000027</v>
      </c>
      <c r="P30" s="16">
        <f t="shared" ref="P30" si="177">IFERROR(O30/O$31,"")</f>
        <v>0.9539588125365438</v>
      </c>
      <c r="Q30" s="4">
        <v>19282.097590000027</v>
      </c>
      <c r="R30" s="16">
        <f t="shared" ref="R30" si="178">IFERROR(Q30/Q$31,"")</f>
        <v>0.9568213463461489</v>
      </c>
      <c r="S30" s="4">
        <v>1040362</v>
      </c>
      <c r="T30" s="33">
        <f t="shared" ref="T30" si="179">IFERROR(S30/S$31,"")</f>
        <v>0.87743392649156138</v>
      </c>
      <c r="U30" s="39">
        <v>11943.339129999964</v>
      </c>
      <c r="V30" s="12">
        <f t="shared" ref="V30" si="180">IFERROR(U30/U$31,"")</f>
        <v>0.93363015373200109</v>
      </c>
      <c r="W30" s="40">
        <v>11943.339129999964</v>
      </c>
      <c r="X30" s="12">
        <f t="shared" ref="X30" si="181">IFERROR(W30/W$31,"")</f>
        <v>0.91814511398766163</v>
      </c>
      <c r="Y30" s="40">
        <v>1030452</v>
      </c>
      <c r="Z30" s="32">
        <f t="shared" ref="Z30" si="182">IFERROR(Y30/Y$31,"")</f>
        <v>0.91916091551086054</v>
      </c>
      <c r="AA30" s="7"/>
    </row>
    <row r="31" spans="1:27">
      <c r="A31" s="41"/>
      <c r="B31" s="17" t="s">
        <v>27</v>
      </c>
      <c r="C31" s="29">
        <f>SUM(C29:C30)</f>
        <v>21930.294689999999</v>
      </c>
      <c r="D31" s="19">
        <f t="shared" si="172"/>
        <v>1</v>
      </c>
      <c r="E31" s="29">
        <f>SUM(E29:E30)</f>
        <v>21732.277470000001</v>
      </c>
      <c r="F31" s="19">
        <f t="shared" si="172"/>
        <v>1</v>
      </c>
      <c r="G31" s="29">
        <f>SUM(G29:G30)</f>
        <v>1218416</v>
      </c>
      <c r="H31" s="19">
        <f t="shared" ref="H31" si="183">IFERROR(G31/G$31,"")</f>
        <v>1</v>
      </c>
      <c r="I31" s="20">
        <f>SUM(I29:I30)</f>
        <v>28428.707379999996</v>
      </c>
      <c r="J31" s="21">
        <f t="shared" ref="J31" si="184">IFERROR(I31/I$31,"")</f>
        <v>1</v>
      </c>
      <c r="K31" s="22">
        <f>SUM(K29:K30)</f>
        <v>28509.609369999991</v>
      </c>
      <c r="L31" s="21">
        <f t="shared" ref="L31" si="185">IFERROR(K31/K$31,"")</f>
        <v>1</v>
      </c>
      <c r="M31" s="22">
        <f>SUM(M29:M30)</f>
        <v>1184402</v>
      </c>
      <c r="N31" s="35">
        <f t="shared" ref="N31" si="186">IFERROR(M31/M$31,"")</f>
        <v>1</v>
      </c>
      <c r="O31" s="29">
        <f>SUM(O29:O30)</f>
        <v>20212.71499000003</v>
      </c>
      <c r="P31" s="19">
        <f t="shared" ref="P31" si="187">IFERROR(O31/O$31,"")</f>
        <v>1</v>
      </c>
      <c r="Q31" s="23">
        <f>SUM(Q29:Q30)</f>
        <v>20152.244370000029</v>
      </c>
      <c r="R31" s="19">
        <f t="shared" ref="R31" si="188">IFERROR(Q31/Q$31,"")</f>
        <v>1</v>
      </c>
      <c r="S31" s="23">
        <f>SUM(S29:S30)</f>
        <v>1185687</v>
      </c>
      <c r="T31" s="34">
        <f t="shared" ref="T31" si="189">IFERROR(S31/S$31,"")</f>
        <v>1</v>
      </c>
      <c r="U31" s="20">
        <f>SUM(U29:U30)</f>
        <v>12792.366529999956</v>
      </c>
      <c r="V31" s="21">
        <f t="shared" ref="V31" si="190">IFERROR(U31/U$31,"")</f>
        <v>1</v>
      </c>
      <c r="W31" s="22">
        <f>SUM(W29:W30)</f>
        <v>13008.117069999964</v>
      </c>
      <c r="X31" s="21">
        <f t="shared" ref="X31" si="191">IFERROR(W31/W$31,"")</f>
        <v>1</v>
      </c>
      <c r="Y31" s="22">
        <f>SUM(Y29:Y30)</f>
        <v>1121079</v>
      </c>
      <c r="Z31" s="35">
        <f t="shared" ref="Z31" si="192">IFERROR(Y31/Y$31,"")</f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2023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77.715319999999991</v>
      </c>
      <c r="D36" s="9">
        <f>IFERROR(C36/C$51,"")</f>
        <v>3.5437426217276241E-3</v>
      </c>
      <c r="E36" s="5">
        <f>E8</f>
        <v>77.715319999999991</v>
      </c>
      <c r="F36" s="9">
        <f>IFERROR(E36/E$51,"")</f>
        <v>3.5760320153872941E-3</v>
      </c>
      <c r="G36" s="5">
        <f>G8</f>
        <v>206738</v>
      </c>
      <c r="H36" s="31">
        <f>IFERROR(G36/G$51,"")</f>
        <v>0.16967767987288415</v>
      </c>
      <c r="I36" s="54">
        <f>IF(I$23=0,"",I8+C36)</f>
        <v>126.85653999999998</v>
      </c>
      <c r="J36" s="55">
        <f>IFERROR(I36/I$51,"")</f>
        <v>2.5190439600782182E-3</v>
      </c>
      <c r="K36" s="56">
        <f>IF(K$23=0,"",K8+E36)</f>
        <v>126.85653999999998</v>
      </c>
      <c r="L36" s="55">
        <f>IFERROR(K36/K$51,"")</f>
        <v>2.5249159213304737E-3</v>
      </c>
      <c r="M36" s="56">
        <f>M8</f>
        <v>174135</v>
      </c>
      <c r="N36" s="57">
        <f>IFERROR(M36/M$51,"")</f>
        <v>0.14702356125707319</v>
      </c>
      <c r="O36" s="58">
        <f>IF(O$23=0,"",O8+I36)</f>
        <v>187.32169999999999</v>
      </c>
      <c r="P36" s="9">
        <f>IFERROR(O36/O$51,"")</f>
        <v>2.654338206438055E-3</v>
      </c>
      <c r="Q36" s="5">
        <f>IF(Q$23=0,"",Q8+K36)</f>
        <v>187.32169999999999</v>
      </c>
      <c r="R36" s="9">
        <f>IFERROR(Q36/Q$51,"")</f>
        <v>2.6610343847903875E-3</v>
      </c>
      <c r="S36" s="5">
        <f>S8</f>
        <v>64330</v>
      </c>
      <c r="T36" s="31">
        <f>IFERROR(S36/S$51,"")</f>
        <v>5.4255465396854316E-2</v>
      </c>
      <c r="U36" s="54">
        <f>IF(U$23=0,"",U8+O36)</f>
        <v>461.64184999999998</v>
      </c>
      <c r="V36" s="55">
        <f>IFERROR(U36/U$51,"")</f>
        <v>5.5376463961776725E-3</v>
      </c>
      <c r="W36" s="56">
        <f>IF(W$23=0,"",W8+Q36)</f>
        <v>461.64184999999998</v>
      </c>
      <c r="X36" s="55">
        <f>IFERROR(W36/W$51,"")</f>
        <v>5.5351123867267349E-3</v>
      </c>
      <c r="Y36" s="56">
        <f>Y8</f>
        <v>9327</v>
      </c>
      <c r="Z36" s="57">
        <f>IFERROR(Y36/Y$51,"")</f>
        <v>8.3196634670705625E-3</v>
      </c>
      <c r="AA36" s="7"/>
    </row>
    <row r="37" spans="1:27">
      <c r="A37" s="41"/>
      <c r="B37" s="15" t="s">
        <v>13</v>
      </c>
      <c r="C37" s="28">
        <f t="shared" ref="C37:E50" si="193">C9</f>
        <v>479.40098999999987</v>
      </c>
      <c r="D37" s="16">
        <f t="shared" ref="D37:F51" si="194">IFERROR(C37/C$51,"")</f>
        <v>2.1860216507651492E-2</v>
      </c>
      <c r="E37" s="6">
        <f t="shared" si="193"/>
        <v>284.09265000000005</v>
      </c>
      <c r="F37" s="16">
        <f t="shared" si="194"/>
        <v>1.3072382790628894E-2</v>
      </c>
      <c r="G37" s="6">
        <f t="shared" ref="G37" si="195">G9</f>
        <v>32702</v>
      </c>
      <c r="H37" s="33">
        <f t="shared" ref="H37" si="196">IFERROR(G37/G$51,"")</f>
        <v>2.683976572861814E-2</v>
      </c>
      <c r="I37" s="11">
        <f t="shared" ref="I37:I50" si="197">IF(I$23=0,"",I9+C37)</f>
        <v>1071.8905900000004</v>
      </c>
      <c r="J37" s="12">
        <f t="shared" ref="J37:L37" si="198">IFERROR(I37/I$51,"")</f>
        <v>2.1284984728451362E-2</v>
      </c>
      <c r="K37" s="13">
        <f t="shared" ref="K37:K50" si="199">IF(K$23=0,"",K9+E37)</f>
        <v>957.48424000000011</v>
      </c>
      <c r="L37" s="12">
        <f t="shared" si="198"/>
        <v>1.905748968085531E-2</v>
      </c>
      <c r="M37" s="13">
        <f t="shared" ref="M37" si="200">M9</f>
        <v>32918</v>
      </c>
      <c r="N37" s="32">
        <f t="shared" ref="N37:N51" si="201">IFERROR(M37/M$51,"")</f>
        <v>2.7792928414507912E-2</v>
      </c>
      <c r="O37" s="59">
        <f t="shared" ref="O37:O50" si="202">IF(O$23=0,"",O9+I37)</f>
        <v>1942.0428300000001</v>
      </c>
      <c r="P37" s="16">
        <f t="shared" ref="P37" si="203">IFERROR(O37/O$51,"")</f>
        <v>2.751864029745665E-2</v>
      </c>
      <c r="Q37" s="6">
        <f t="shared" ref="Q37:Q50" si="204">IF(Q$23=0,"",Q9+K37)</f>
        <v>1767.1658600000001</v>
      </c>
      <c r="R37" s="16">
        <f t="shared" ref="R37" si="205">IFERROR(Q37/Q$51,"")</f>
        <v>2.5103814011338123E-2</v>
      </c>
      <c r="S37" s="6">
        <f t="shared" ref="S37" si="206">S9</f>
        <v>68245</v>
      </c>
      <c r="T37" s="33">
        <f t="shared" ref="T37:T51" si="207">IFERROR(S37/S$51,"")</f>
        <v>5.7557348608865577E-2</v>
      </c>
      <c r="U37" s="11">
        <f t="shared" ref="U37:U50" si="208">IF(U$23=0,"",U9+O37)</f>
        <v>2516.7500799999998</v>
      </c>
      <c r="V37" s="12">
        <f t="shared" ref="V37" si="209">IFERROR(U37/U$51,"")</f>
        <v>3.0189793257677719E-2</v>
      </c>
      <c r="W37" s="13">
        <f t="shared" ref="W37:W50" si="210">IF(W$23=0,"",W9+Q37)</f>
        <v>2557.62365</v>
      </c>
      <c r="X37" s="12">
        <f t="shared" ref="X37" si="211">IFERROR(W37/W$51,"")</f>
        <v>3.0666054963821507E-2</v>
      </c>
      <c r="Y37" s="13">
        <f t="shared" ref="Y37" si="212">Y9</f>
        <v>68800</v>
      </c>
      <c r="Z37" s="32">
        <f t="shared" ref="Z37:Z51" si="213">IFERROR(Y37/Y$51,"")</f>
        <v>6.1369448540201002E-2</v>
      </c>
      <c r="AA37" s="7"/>
    </row>
    <row r="38" spans="1:27">
      <c r="A38" s="41"/>
      <c r="B38" s="15" t="s">
        <v>14</v>
      </c>
      <c r="C38" s="28">
        <f t="shared" si="193"/>
        <v>21156.95796</v>
      </c>
      <c r="D38" s="16">
        <f t="shared" si="194"/>
        <v>0.96473660108395021</v>
      </c>
      <c r="E38" s="6">
        <f t="shared" si="193"/>
        <v>21156.95796</v>
      </c>
      <c r="F38" s="16">
        <f t="shared" si="194"/>
        <v>0.97352695727384342</v>
      </c>
      <c r="G38" s="6">
        <f t="shared" ref="G38" si="214">G10</f>
        <v>968628</v>
      </c>
      <c r="H38" s="33">
        <f t="shared" ref="H38" si="215">IFERROR(G38/G$51,"")</f>
        <v>0.79498956021588685</v>
      </c>
      <c r="I38" s="11">
        <f t="shared" si="197"/>
        <v>48707.905599999991</v>
      </c>
      <c r="J38" s="12">
        <f t="shared" ref="J38:L38" si="216">IFERROR(I38/I$51,"")</f>
        <v>0.96721347917687195</v>
      </c>
      <c r="K38" s="13">
        <f t="shared" si="199"/>
        <v>48707.905599999991</v>
      </c>
      <c r="L38" s="12">
        <f t="shared" si="216"/>
        <v>0.96946808059010381</v>
      </c>
      <c r="M38" s="13">
        <f t="shared" ref="M38" si="217">M10</f>
        <v>966692</v>
      </c>
      <c r="N38" s="32">
        <f t="shared" si="201"/>
        <v>0.81618572072657758</v>
      </c>
      <c r="O38" s="59">
        <f t="shared" si="202"/>
        <v>67797.084460000013</v>
      </c>
      <c r="P38" s="16">
        <f t="shared" ref="P38" si="218">IFERROR(O38/O$51,"")</f>
        <v>0.96068096524474089</v>
      </c>
      <c r="Q38" s="6">
        <f t="shared" si="204"/>
        <v>67797.084460000013</v>
      </c>
      <c r="R38" s="16">
        <f t="shared" ref="R38" si="219">IFERROR(Q38/Q$51,"")</f>
        <v>0.96310450383803947</v>
      </c>
      <c r="S38" s="6">
        <f t="shared" ref="S38" si="220">S10</f>
        <v>985540</v>
      </c>
      <c r="T38" s="33">
        <f t="shared" si="207"/>
        <v>0.8311974408085776</v>
      </c>
      <c r="U38" s="11">
        <f t="shared" si="208"/>
        <v>80730.641409999997</v>
      </c>
      <c r="V38" s="12">
        <f t="shared" ref="V38" si="221">IFERROR(U38/U$51,"")</f>
        <v>0.96840818367138615</v>
      </c>
      <c r="W38" s="13">
        <f t="shared" si="210"/>
        <v>80730.641409999997</v>
      </c>
      <c r="X38" s="12">
        <f t="shared" ref="X38" si="222">IFERROR(W38/W$51,"")</f>
        <v>0.96796504315387633</v>
      </c>
      <c r="Y38" s="13">
        <f t="shared" ref="Y38" si="223">Y10</f>
        <v>974704</v>
      </c>
      <c r="Z38" s="32">
        <f t="shared" si="213"/>
        <v>0.86943382223732668</v>
      </c>
      <c r="AA38" s="7"/>
    </row>
    <row r="39" spans="1:27">
      <c r="A39" s="41"/>
      <c r="B39" s="15" t="s">
        <v>15</v>
      </c>
      <c r="C39" s="28">
        <f t="shared" si="193"/>
        <v>9.3880999999999997</v>
      </c>
      <c r="D39" s="16">
        <f t="shared" si="194"/>
        <v>4.2808818270375921E-4</v>
      </c>
      <c r="E39" s="6">
        <f t="shared" si="193"/>
        <v>6.6792199999999999</v>
      </c>
      <c r="F39" s="16">
        <f t="shared" si="194"/>
        <v>3.0734100506586254E-4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9.3880999999999997</v>
      </c>
      <c r="J39" s="12">
        <f t="shared" ref="J39:L39" si="226">IFERROR(I39/I$51,"")</f>
        <v>1.8642347175486834E-4</v>
      </c>
      <c r="K39" s="13">
        <f t="shared" si="199"/>
        <v>6.6792199999999999</v>
      </c>
      <c r="L39" s="12">
        <f t="shared" si="226"/>
        <v>1.3294126514934847E-4</v>
      </c>
      <c r="M39" s="13">
        <f t="shared" ref="M39" si="227">M11</f>
        <v>0</v>
      </c>
      <c r="N39" s="32">
        <f t="shared" si="201"/>
        <v>0</v>
      </c>
      <c r="O39" s="59">
        <f t="shared" si="202"/>
        <v>9.3880999999999997</v>
      </c>
      <c r="P39" s="16">
        <f t="shared" ref="P39" si="228">IFERROR(O39/O$51,"")</f>
        <v>1.3302886166344374E-4</v>
      </c>
      <c r="Q39" s="6">
        <f t="shared" si="204"/>
        <v>6.6792199999999999</v>
      </c>
      <c r="R39" s="16">
        <f t="shared" ref="R39" si="229">IFERROR(Q39/Q$51,"")</f>
        <v>9.4882942465179701E-5</v>
      </c>
      <c r="S39" s="6">
        <f t="shared" ref="S39" si="230">S11</f>
        <v>0</v>
      </c>
      <c r="T39" s="33">
        <f t="shared" si="207"/>
        <v>0</v>
      </c>
      <c r="U39" s="11">
        <f t="shared" si="208"/>
        <v>9.3880999999999997</v>
      </c>
      <c r="V39" s="12">
        <f t="shared" ref="V39" si="231">IFERROR(U39/U$51,"")</f>
        <v>1.1261539249952232E-4</v>
      </c>
      <c r="W39" s="13">
        <f t="shared" si="210"/>
        <v>6.6792199999999999</v>
      </c>
      <c r="X39" s="12">
        <f t="shared" ref="X39" si="232">IFERROR(W39/W$51,"")</f>
        <v>8.0084232735123438E-5</v>
      </c>
      <c r="Y39" s="13">
        <f t="shared" ref="Y39" si="233">Y11</f>
        <v>0</v>
      </c>
      <c r="Z39" s="32">
        <f t="shared" si="213"/>
        <v>0</v>
      </c>
      <c r="AA39" s="7"/>
    </row>
    <row r="40" spans="1:27">
      <c r="A40" s="41"/>
      <c r="B40" s="15" t="s">
        <v>16</v>
      </c>
      <c r="C40" s="28">
        <f t="shared" si="193"/>
        <v>196.73635999999999</v>
      </c>
      <c r="D40" s="16">
        <f t="shared" si="194"/>
        <v>8.9709856972286766E-3</v>
      </c>
      <c r="E40" s="6">
        <f t="shared" si="193"/>
        <v>196.73635999999999</v>
      </c>
      <c r="F40" s="16">
        <f t="shared" si="194"/>
        <v>9.0527263086706746E-3</v>
      </c>
      <c r="G40" s="6">
        <f t="shared" ref="G40" si="234">G12</f>
        <v>8876</v>
      </c>
      <c r="H40" s="33">
        <f t="shared" ref="H40" si="235">IFERROR(G40/G$51,"")</f>
        <v>7.2848682223477035E-3</v>
      </c>
      <c r="I40" s="11">
        <f t="shared" si="197"/>
        <v>392.43516</v>
      </c>
      <c r="J40" s="12">
        <f t="shared" ref="J40:L40" si="236">IFERROR(I40/I$51,"")</f>
        <v>7.7927509257333469E-3</v>
      </c>
      <c r="K40" s="13">
        <f t="shared" si="199"/>
        <v>392.43516</v>
      </c>
      <c r="L40" s="12">
        <f t="shared" si="236"/>
        <v>7.8109160440121735E-3</v>
      </c>
      <c r="M40" s="13">
        <f t="shared" ref="M40" si="237">M12</f>
        <v>8901</v>
      </c>
      <c r="N40" s="32">
        <f t="shared" si="201"/>
        <v>7.5151848781072643E-3</v>
      </c>
      <c r="O40" s="59">
        <f t="shared" si="202"/>
        <v>555.54042000000004</v>
      </c>
      <c r="P40" s="16">
        <f t="shared" ref="P40" si="238">IFERROR(O40/O$51,"")</f>
        <v>7.8719772563811026E-3</v>
      </c>
      <c r="Q40" s="6">
        <f t="shared" si="204"/>
        <v>555.54042000000004</v>
      </c>
      <c r="R40" s="16">
        <f t="shared" ref="R40" si="239">IFERROR(Q40/Q$51,"")</f>
        <v>7.8918361287608086E-3</v>
      </c>
      <c r="S40" s="6">
        <f t="shared" ref="S40" si="240">S12</f>
        <v>8763</v>
      </c>
      <c r="T40" s="33">
        <f t="shared" si="207"/>
        <v>7.3906520017508835E-3</v>
      </c>
      <c r="U40" s="11">
        <f t="shared" si="208"/>
        <v>654.10293000000001</v>
      </c>
      <c r="V40" s="12">
        <f t="shared" ref="V40" si="241">IFERROR(U40/U$51,"")</f>
        <v>7.8463222800180636E-3</v>
      </c>
      <c r="W40" s="13">
        <f t="shared" si="210"/>
        <v>654.10293000000001</v>
      </c>
      <c r="X40" s="12">
        <f t="shared" ref="X40" si="242">IFERROR(W40/W$51,"")</f>
        <v>7.8427318277951852E-3</v>
      </c>
      <c r="Y40" s="13">
        <f t="shared" ref="Y40" si="243">Y12</f>
        <v>8692</v>
      </c>
      <c r="Z40" s="32">
        <f t="shared" si="213"/>
        <v>7.7532448649916732E-3</v>
      </c>
      <c r="AA40" s="7"/>
    </row>
    <row r="41" spans="1:27">
      <c r="A41" s="41"/>
      <c r="B41" s="15" t="s">
        <v>17</v>
      </c>
      <c r="C41" s="28">
        <f t="shared" si="193"/>
        <v>0</v>
      </c>
      <c r="D41" s="16">
        <f t="shared" si="194"/>
        <v>0</v>
      </c>
      <c r="E41" s="6">
        <f t="shared" si="193"/>
        <v>0</v>
      </c>
      <c r="F41" s="16">
        <f t="shared" si="194"/>
        <v>0</v>
      </c>
      <c r="G41" s="6">
        <f t="shared" ref="G41" si="244">G13</f>
        <v>0</v>
      </c>
      <c r="H41" s="33">
        <f t="shared" ref="H41" si="245">IFERROR(G41/G$51,"")</f>
        <v>0</v>
      </c>
      <c r="I41" s="11">
        <f t="shared" si="197"/>
        <v>0</v>
      </c>
      <c r="J41" s="12">
        <f t="shared" ref="J41:L41" si="246">IFERROR(I41/I$51,"")</f>
        <v>0</v>
      </c>
      <c r="K41" s="13">
        <f t="shared" si="199"/>
        <v>0</v>
      </c>
      <c r="L41" s="12">
        <f t="shared" si="246"/>
        <v>0</v>
      </c>
      <c r="M41" s="13">
        <f t="shared" ref="M41" si="247">M13</f>
        <v>0</v>
      </c>
      <c r="N41" s="32">
        <f t="shared" si="201"/>
        <v>0</v>
      </c>
      <c r="O41" s="59">
        <f t="shared" si="202"/>
        <v>0</v>
      </c>
      <c r="P41" s="16">
        <f t="shared" ref="P41" si="248">IFERROR(O41/O$51,"")</f>
        <v>0</v>
      </c>
      <c r="Q41" s="6">
        <f t="shared" si="204"/>
        <v>0</v>
      </c>
      <c r="R41" s="16">
        <f t="shared" ref="R41" si="249">IFERROR(Q41/Q$51,"")</f>
        <v>0</v>
      </c>
      <c r="S41" s="6">
        <f t="shared" ref="S41" si="250">S13</f>
        <v>44376</v>
      </c>
      <c r="T41" s="33">
        <f t="shared" si="207"/>
        <v>3.742640342687404E-2</v>
      </c>
      <c r="U41" s="11">
        <f t="shared" si="208"/>
        <v>-910</v>
      </c>
      <c r="V41" s="12">
        <f t="shared" ref="V41" si="251">IFERROR(U41/U$51,"")</f>
        <v>-1.0915947547913351E-2</v>
      </c>
      <c r="W41" s="13">
        <f t="shared" si="210"/>
        <v>-910</v>
      </c>
      <c r="X41" s="12">
        <f t="shared" ref="X41" si="252">IFERROR(W41/W$51,"")</f>
        <v>-1.0910952444890621E-2</v>
      </c>
      <c r="Y41" s="13">
        <f t="shared" ref="Y41" si="253">Y13</f>
        <v>45466</v>
      </c>
      <c r="Z41" s="32">
        <f t="shared" si="213"/>
        <v>4.055557190884853E-2</v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59">
        <f t="shared" si="202"/>
        <v>0</v>
      </c>
      <c r="P42" s="16">
        <f t="shared" ref="P42" si="258">IFERROR(O42/O$51,"")</f>
        <v>0</v>
      </c>
      <c r="Q42" s="6">
        <f t="shared" si="204"/>
        <v>0</v>
      </c>
      <c r="R42" s="16">
        <f t="shared" ref="R42" si="259">IFERROR(Q42/Q$51,"")</f>
        <v>0</v>
      </c>
      <c r="S42" s="6">
        <f t="shared" ref="S42" si="260">S14</f>
        <v>0</v>
      </c>
      <c r="T42" s="33">
        <f t="shared" si="207"/>
        <v>0</v>
      </c>
      <c r="U42" s="11">
        <f t="shared" si="208"/>
        <v>0</v>
      </c>
      <c r="V42" s="12">
        <f t="shared" ref="V42" si="261">IFERROR(U42/U$51,"")</f>
        <v>0</v>
      </c>
      <c r="W42" s="13">
        <f t="shared" si="210"/>
        <v>0</v>
      </c>
      <c r="X42" s="12">
        <f t="shared" ref="X42" si="262">IFERROR(W42/W$51,"")</f>
        <v>0</v>
      </c>
      <c r="Y42" s="13">
        <f t="shared" ref="Y42" si="263">Y14</f>
        <v>0</v>
      </c>
      <c r="Z42" s="32">
        <f t="shared" si="213"/>
        <v>0</v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59">
        <f t="shared" si="202"/>
        <v>0</v>
      </c>
      <c r="P43" s="16">
        <f t="shared" ref="P43" si="268">IFERROR(O43/O$51,"")</f>
        <v>0</v>
      </c>
      <c r="Q43" s="6">
        <f t="shared" si="204"/>
        <v>0</v>
      </c>
      <c r="R43" s="16">
        <f t="shared" ref="R43" si="269">IFERROR(Q43/Q$51,"")</f>
        <v>0</v>
      </c>
      <c r="S43" s="6">
        <f t="shared" ref="S43" si="270">S15</f>
        <v>0</v>
      </c>
      <c r="T43" s="33">
        <f t="shared" si="207"/>
        <v>0</v>
      </c>
      <c r="U43" s="11">
        <f t="shared" si="208"/>
        <v>0</v>
      </c>
      <c r="V43" s="12">
        <f t="shared" ref="V43" si="271">IFERROR(U43/U$51,"")</f>
        <v>0</v>
      </c>
      <c r="W43" s="13">
        <f t="shared" si="210"/>
        <v>0</v>
      </c>
      <c r="X43" s="12">
        <f t="shared" ref="X43" si="272">IFERROR(W43/W$51,"")</f>
        <v>0</v>
      </c>
      <c r="Y43" s="13">
        <f t="shared" ref="Y43" si="273">Y15</f>
        <v>0</v>
      </c>
      <c r="Z43" s="32">
        <f t="shared" si="213"/>
        <v>0</v>
      </c>
      <c r="AA43" s="7"/>
    </row>
    <row r="44" spans="1:27">
      <c r="A44" s="41"/>
      <c r="B44" s="15" t="s">
        <v>20</v>
      </c>
      <c r="C44" s="28">
        <f t="shared" si="193"/>
        <v>10.09596</v>
      </c>
      <c r="D44" s="16">
        <f t="shared" si="194"/>
        <v>4.603659067383011E-4</v>
      </c>
      <c r="E44" s="6">
        <f t="shared" si="193"/>
        <v>10.09596</v>
      </c>
      <c r="F44" s="16">
        <f t="shared" si="194"/>
        <v>4.6456060640385333E-4</v>
      </c>
      <c r="G44" s="6">
        <f t="shared" ref="G44" si="274">G16</f>
        <v>1472</v>
      </c>
      <c r="H44" s="33">
        <f t="shared" ref="H44" si="275">IFERROR(G44/G$51,"")</f>
        <v>1.2081259602631613E-3</v>
      </c>
      <c r="I44" s="11">
        <f t="shared" si="197"/>
        <v>50.52608</v>
      </c>
      <c r="J44" s="12">
        <f t="shared" ref="J44:L44" si="276">IFERROR(I44/I$51,"")</f>
        <v>1.0033177371101946E-3</v>
      </c>
      <c r="K44" s="13">
        <f t="shared" si="199"/>
        <v>50.52608</v>
      </c>
      <c r="L44" s="12">
        <f t="shared" si="276"/>
        <v>1.0056564985488113E-3</v>
      </c>
      <c r="M44" s="13">
        <f t="shared" ref="M44" si="277">M16</f>
        <v>1756</v>
      </c>
      <c r="N44" s="32">
        <f t="shared" si="201"/>
        <v>1.4826047237340024E-3</v>
      </c>
      <c r="O44" s="59">
        <f t="shared" si="202"/>
        <v>80.526080000000007</v>
      </c>
      <c r="P44" s="16">
        <f t="shared" ref="P44" si="278">IFERROR(O44/O$51,"")</f>
        <v>1.1410501333197775E-3</v>
      </c>
      <c r="Q44" s="6">
        <f t="shared" si="204"/>
        <v>80.526080000000007</v>
      </c>
      <c r="R44" s="16">
        <f t="shared" ref="R44" si="279">IFERROR(Q44/Q$51,"")</f>
        <v>1.1439286946060257E-3</v>
      </c>
      <c r="S44" s="6">
        <f t="shared" ref="S44" si="280">S16</f>
        <v>1683</v>
      </c>
      <c r="T44" s="33">
        <f t="shared" si="207"/>
        <v>1.4194302543588653E-3</v>
      </c>
      <c r="U44" s="11">
        <f t="shared" si="208"/>
        <v>101.74575</v>
      </c>
      <c r="V44" s="12">
        <f t="shared" ref="V44" si="281">IFERROR(U44/U$51,"")</f>
        <v>1.220495901344071E-3</v>
      </c>
      <c r="W44" s="13">
        <f t="shared" si="210"/>
        <v>101.74575</v>
      </c>
      <c r="X44" s="12">
        <f t="shared" ref="X44" si="282">IFERROR(W44/W$51,"")</f>
        <v>1.2199374062854173E-3</v>
      </c>
      <c r="Y44" s="13">
        <f t="shared" ref="Y44" si="283">Y16</f>
        <v>1590</v>
      </c>
      <c r="Z44" s="32">
        <f t="shared" si="213"/>
        <v>1.4182764996935988E-3</v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59">
        <f t="shared" si="202"/>
        <v>0</v>
      </c>
      <c r="P45" s="16">
        <f t="shared" ref="P45" si="288">IFERROR(O45/O$51,"")</f>
        <v>0</v>
      </c>
      <c r="Q45" s="6">
        <f t="shared" si="204"/>
        <v>0</v>
      </c>
      <c r="R45" s="16">
        <f t="shared" ref="R45" si="289">IFERROR(Q45/Q$51,"")</f>
        <v>0</v>
      </c>
      <c r="S45" s="6">
        <f t="shared" ref="S45" si="290">S17</f>
        <v>0</v>
      </c>
      <c r="T45" s="33">
        <f t="shared" si="207"/>
        <v>0</v>
      </c>
      <c r="U45" s="11">
        <f t="shared" si="208"/>
        <v>0</v>
      </c>
      <c r="V45" s="12">
        <f t="shared" ref="V45" si="291">IFERROR(U45/U$51,"")</f>
        <v>0</v>
      </c>
      <c r="W45" s="13">
        <f t="shared" si="210"/>
        <v>0</v>
      </c>
      <c r="X45" s="12">
        <f t="shared" ref="X45" si="292">IFERROR(W45/W$51,"")</f>
        <v>0</v>
      </c>
      <c r="Y45" s="13">
        <f t="shared" ref="Y45" si="293">Y17</f>
        <v>0</v>
      </c>
      <c r="Z45" s="32">
        <f t="shared" si="213"/>
        <v>0</v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59">
        <f t="shared" si="202"/>
        <v>0</v>
      </c>
      <c r="P46" s="16">
        <f t="shared" ref="P46" si="298">IFERROR(O46/O$51,"")</f>
        <v>0</v>
      </c>
      <c r="Q46" s="6">
        <f t="shared" si="204"/>
        <v>0</v>
      </c>
      <c r="R46" s="16">
        <f t="shared" ref="R46" si="299">IFERROR(Q46/Q$51,"")</f>
        <v>0</v>
      </c>
      <c r="S46" s="6">
        <f t="shared" ref="S46" si="300">S18</f>
        <v>0</v>
      </c>
      <c r="T46" s="33">
        <f t="shared" si="207"/>
        <v>0</v>
      </c>
      <c r="U46" s="11">
        <f t="shared" si="208"/>
        <v>0</v>
      </c>
      <c r="V46" s="12">
        <f t="shared" ref="V46" si="301">IFERROR(U46/U$51,"")</f>
        <v>0</v>
      </c>
      <c r="W46" s="13">
        <f t="shared" si="210"/>
        <v>0</v>
      </c>
      <c r="X46" s="12">
        <f t="shared" ref="X46" si="302">IFERROR(W46/W$51,"")</f>
        <v>0</v>
      </c>
      <c r="Y46" s="13">
        <f t="shared" ref="Y46" si="303">Y18</f>
        <v>0</v>
      </c>
      <c r="Z46" s="32">
        <f t="shared" si="213"/>
        <v>0</v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59">
        <f t="shared" si="202"/>
        <v>0</v>
      </c>
      <c r="P47" s="16">
        <f t="shared" ref="P47" si="308">IFERROR(O47/O$51,"")</f>
        <v>0</v>
      </c>
      <c r="Q47" s="6">
        <f t="shared" si="204"/>
        <v>0</v>
      </c>
      <c r="R47" s="16">
        <f t="shared" ref="R47" si="309">IFERROR(Q47/Q$51,"")</f>
        <v>0</v>
      </c>
      <c r="S47" s="6">
        <f t="shared" ref="S47" si="310">S19</f>
        <v>0</v>
      </c>
      <c r="T47" s="33">
        <f t="shared" si="207"/>
        <v>0</v>
      </c>
      <c r="U47" s="11">
        <f t="shared" si="208"/>
        <v>0</v>
      </c>
      <c r="V47" s="12">
        <f t="shared" ref="V47" si="311">IFERROR(U47/U$51,"")</f>
        <v>0</v>
      </c>
      <c r="W47" s="13">
        <f t="shared" si="210"/>
        <v>0</v>
      </c>
      <c r="X47" s="12">
        <f t="shared" ref="X47" si="312">IFERROR(W47/W$51,"")</f>
        <v>0</v>
      </c>
      <c r="Y47" s="13">
        <f t="shared" ref="Y47" si="313">Y19</f>
        <v>0</v>
      </c>
      <c r="Z47" s="32">
        <f t="shared" si="213"/>
        <v>0</v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59">
        <f t="shared" si="202"/>
        <v>0</v>
      </c>
      <c r="P48" s="16">
        <f t="shared" ref="P48" si="318">IFERROR(O48/O$51,"")</f>
        <v>0</v>
      </c>
      <c r="Q48" s="6">
        <f t="shared" si="204"/>
        <v>0</v>
      </c>
      <c r="R48" s="16">
        <f t="shared" ref="R48" si="319">IFERROR(Q48/Q$51,"")</f>
        <v>0</v>
      </c>
      <c r="S48" s="6">
        <f t="shared" ref="S48" si="320">S20</f>
        <v>0</v>
      </c>
      <c r="T48" s="33">
        <f t="shared" si="207"/>
        <v>0</v>
      </c>
      <c r="U48" s="11">
        <f t="shared" si="208"/>
        <v>0</v>
      </c>
      <c r="V48" s="12">
        <f t="shared" ref="V48" si="321">IFERROR(U48/U$51,"")</f>
        <v>0</v>
      </c>
      <c r="W48" s="13">
        <f t="shared" si="210"/>
        <v>0</v>
      </c>
      <c r="X48" s="12">
        <f t="shared" ref="X48" si="322">IFERROR(W48/W$51,"")</f>
        <v>0</v>
      </c>
      <c r="Y48" s="13">
        <f t="shared" ref="Y48" si="323">Y20</f>
        <v>0</v>
      </c>
      <c r="Z48" s="32">
        <f t="shared" si="213"/>
        <v>0</v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0</v>
      </c>
      <c r="H49" s="33">
        <f t="shared" ref="H49" si="325">IFERROR(G49/G$51,"")</f>
        <v>0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0</v>
      </c>
      <c r="N49" s="32">
        <f t="shared" si="201"/>
        <v>0</v>
      </c>
      <c r="O49" s="59">
        <f t="shared" si="202"/>
        <v>0</v>
      </c>
      <c r="P49" s="16">
        <f t="shared" ref="P49" si="328">IFERROR(O49/O$51,"")</f>
        <v>0</v>
      </c>
      <c r="Q49" s="6">
        <f t="shared" si="204"/>
        <v>0</v>
      </c>
      <c r="R49" s="16">
        <f t="shared" ref="R49" si="329">IFERROR(Q49/Q$51,"")</f>
        <v>0</v>
      </c>
      <c r="S49" s="6">
        <f t="shared" ref="S49" si="330">S21</f>
        <v>12750</v>
      </c>
      <c r="T49" s="33">
        <f t="shared" si="207"/>
        <v>1.0753259502718677E-2</v>
      </c>
      <c r="U49" s="11">
        <f t="shared" si="208"/>
        <v>-200</v>
      </c>
      <c r="V49" s="12">
        <f t="shared" ref="V49" si="331">IFERROR(U49/U$51,"")</f>
        <v>-2.3991093511897474E-3</v>
      </c>
      <c r="W49" s="13">
        <f t="shared" si="210"/>
        <v>-200</v>
      </c>
      <c r="X49" s="12">
        <f t="shared" ref="X49" si="332">IFERROR(W49/W$51,"")</f>
        <v>-2.398011526349587E-3</v>
      </c>
      <c r="Y49" s="13">
        <f t="shared" ref="Y49" si="333">Y21</f>
        <v>12500</v>
      </c>
      <c r="Z49" s="32">
        <f t="shared" si="213"/>
        <v>1.1149972481867915E-2</v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59">
        <f t="shared" si="202"/>
        <v>0</v>
      </c>
      <c r="P50" s="16">
        <f t="shared" ref="P50" si="338">IFERROR(O50/O$51,"")</f>
        <v>0</v>
      </c>
      <c r="Q50" s="6">
        <f t="shared" si="204"/>
        <v>0</v>
      </c>
      <c r="R50" s="16">
        <f t="shared" ref="R50" si="339">IFERROR(Q50/Q$51,"")</f>
        <v>0</v>
      </c>
      <c r="S50" s="6">
        <f t="shared" ref="S50" si="340">S22</f>
        <v>0</v>
      </c>
      <c r="T50" s="33">
        <f t="shared" si="207"/>
        <v>0</v>
      </c>
      <c r="U50" s="11">
        <f t="shared" si="208"/>
        <v>0</v>
      </c>
      <c r="V50" s="12">
        <f t="shared" ref="V50" si="341">IFERROR(U50/U$51,"")</f>
        <v>0</v>
      </c>
      <c r="W50" s="13">
        <f t="shared" si="210"/>
        <v>0</v>
      </c>
      <c r="X50" s="12">
        <f t="shared" ref="X50" si="342">IFERROR(W50/W$51,"")</f>
        <v>0</v>
      </c>
      <c r="Y50" s="13">
        <f t="shared" ref="Y50" si="343">Y22</f>
        <v>0</v>
      </c>
      <c r="Z50" s="32">
        <f t="shared" si="213"/>
        <v>0</v>
      </c>
      <c r="AA50" s="7"/>
    </row>
    <row r="51" spans="1:27">
      <c r="A51" s="41"/>
      <c r="B51" s="17" t="s">
        <v>27</v>
      </c>
      <c r="C51" s="18">
        <f>SUM(C36:C50)</f>
        <v>21930.294689999999</v>
      </c>
      <c r="D51" s="19">
        <f t="shared" si="194"/>
        <v>1</v>
      </c>
      <c r="E51" s="23">
        <f>SUM(E36:E50)</f>
        <v>21732.277470000001</v>
      </c>
      <c r="F51" s="19">
        <f t="shared" si="194"/>
        <v>1</v>
      </c>
      <c r="G51" s="23">
        <f>SUM(G36:G50)</f>
        <v>1218416</v>
      </c>
      <c r="H51" s="34">
        <f t="shared" ref="H51" si="344">IFERROR(G51/G$51,"")</f>
        <v>1</v>
      </c>
      <c r="I51" s="20">
        <f>SUM(I36:I50)</f>
        <v>50359.002069999995</v>
      </c>
      <c r="J51" s="21">
        <f t="shared" ref="J51:L51" si="345">IFERROR(I51/I$51,"")</f>
        <v>1</v>
      </c>
      <c r="K51" s="22">
        <f>SUM(K36:K50)</f>
        <v>50241.886839999992</v>
      </c>
      <c r="L51" s="21">
        <f t="shared" si="345"/>
        <v>1</v>
      </c>
      <c r="M51" s="22">
        <f>SUM(M36:M50)</f>
        <v>1184402</v>
      </c>
      <c r="N51" s="35">
        <f t="shared" si="201"/>
        <v>1</v>
      </c>
      <c r="O51" s="29">
        <f>SUM(O36:O50)</f>
        <v>70571.903590000016</v>
      </c>
      <c r="P51" s="19">
        <f t="shared" ref="P51" si="346">IFERROR(O51/O$51,"")</f>
        <v>1</v>
      </c>
      <c r="Q51" s="23">
        <f>SUM(Q36:Q50)</f>
        <v>70394.317740000013</v>
      </c>
      <c r="R51" s="19">
        <f t="shared" ref="R51" si="347">IFERROR(Q51/Q$51,"")</f>
        <v>1</v>
      </c>
      <c r="S51" s="23">
        <f>SUM(S36:S50)</f>
        <v>1185687</v>
      </c>
      <c r="T51" s="34">
        <f t="shared" si="207"/>
        <v>1</v>
      </c>
      <c r="U51" s="20">
        <f>SUM(U36:U50)</f>
        <v>83364.270119999986</v>
      </c>
      <c r="V51" s="21">
        <f t="shared" ref="V51" si="348">IFERROR(U51/U$51,"")</f>
        <v>1</v>
      </c>
      <c r="W51" s="22">
        <f>SUM(W36:W50)</f>
        <v>83402.434809999992</v>
      </c>
      <c r="X51" s="21">
        <f t="shared" ref="X51" si="349">IFERROR(W51/W$51,"")</f>
        <v>1</v>
      </c>
      <c r="Y51" s="22">
        <f>SUM(Y36:Y50)</f>
        <v>1121079</v>
      </c>
      <c r="Z51" s="35">
        <f t="shared" si="213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21930.294689999999</v>
      </c>
      <c r="D53" s="9">
        <f>IFERROR(C53/C$55,"")</f>
        <v>1</v>
      </c>
      <c r="E53" s="5">
        <f t="shared" si="350"/>
        <v>21732.277470000001</v>
      </c>
      <c r="F53" s="9">
        <f>IFERROR(E53/E$55,"")</f>
        <v>1</v>
      </c>
      <c r="G53" s="5">
        <f t="shared" ref="G53" si="351">G25</f>
        <v>1218416</v>
      </c>
      <c r="H53" s="31">
        <f>IFERROR(G53/G$55,"")</f>
        <v>1</v>
      </c>
      <c r="I53" s="54">
        <f t="shared" ref="I53:I54" si="352">IF(I$23=0,"",I25+C53)</f>
        <v>50359.002069999995</v>
      </c>
      <c r="J53" s="55">
        <f>IFERROR(I53/I$55,"")</f>
        <v>1</v>
      </c>
      <c r="K53" s="56">
        <f t="shared" ref="K53:K54" si="353">IF(K$23=0,"",K25+E53)</f>
        <v>50241.886839999992</v>
      </c>
      <c r="L53" s="55">
        <f>IFERROR(K53/K$55,"")</f>
        <v>1</v>
      </c>
      <c r="M53" s="56">
        <f t="shared" ref="M53" si="354">M25</f>
        <v>1184402</v>
      </c>
      <c r="N53" s="57">
        <f>IFERROR(M53/M$55,"")</f>
        <v>1</v>
      </c>
      <c r="O53" s="27">
        <f t="shared" ref="O53:O54" si="355">IF(O$23=0,"",O25+I53)</f>
        <v>70571.717060000025</v>
      </c>
      <c r="P53" s="9">
        <f>IFERROR(O53/O$55,"")</f>
        <v>1</v>
      </c>
      <c r="Q53" s="5">
        <f t="shared" ref="Q53:Q54" si="356">IF(Q$23=0,"",Q25+K53)</f>
        <v>70394.131210000021</v>
      </c>
      <c r="R53" s="9">
        <f>IFERROR(Q53/Q$55,"")</f>
        <v>1</v>
      </c>
      <c r="S53" s="5">
        <f t="shared" ref="S53:S54" si="357">S25</f>
        <v>1172937</v>
      </c>
      <c r="T53" s="31">
        <f>IFERROR(S53/S$55,"")</f>
        <v>0.98924674049728134</v>
      </c>
      <c r="U53" s="54">
        <f t="shared" ref="U53:U54" si="358">IF(U$23=0,"",U25+O53)</f>
        <v>83564.08358999998</v>
      </c>
      <c r="V53" s="55">
        <f>IFERROR(U53/U$55,"")</f>
        <v>1.0023991147192792</v>
      </c>
      <c r="W53" s="56">
        <f t="shared" ref="W53:W54" si="359">IF(W$23=0,"",W25+Q53)</f>
        <v>83602.248279999985</v>
      </c>
      <c r="X53" s="55">
        <f>IFERROR(W53/W$55,"")</f>
        <v>1.0023980168895275</v>
      </c>
      <c r="Y53" s="56">
        <f t="shared" ref="Y53:Y54" si="360">Y25</f>
        <v>1108579</v>
      </c>
      <c r="Z53" s="57">
        <f>IFERROR(Y53/Y$55,"")</f>
        <v>0.98885002751813211</v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0</v>
      </c>
      <c r="H54" s="33">
        <f t="shared" ref="H54" si="363">IFERROR(G54/G$55,"")</f>
        <v>0</v>
      </c>
      <c r="I54" s="11">
        <f t="shared" si="352"/>
        <v>0</v>
      </c>
      <c r="J54" s="12">
        <f t="shared" ref="J54:L54" si="364">IFERROR(I54/I$55,"")</f>
        <v>0</v>
      </c>
      <c r="K54" s="13">
        <f t="shared" si="353"/>
        <v>0</v>
      </c>
      <c r="L54" s="12">
        <f t="shared" si="364"/>
        <v>0</v>
      </c>
      <c r="M54" s="13">
        <f t="shared" ref="M54" si="365">M26</f>
        <v>0</v>
      </c>
      <c r="N54" s="32">
        <f t="shared" ref="N54" si="366">IFERROR(M54/M$55,"")</f>
        <v>0</v>
      </c>
      <c r="O54" s="28">
        <f t="shared" si="355"/>
        <v>0</v>
      </c>
      <c r="P54" s="16">
        <f t="shared" ref="P54" si="367">IFERROR(O54/O$55,"")</f>
        <v>0</v>
      </c>
      <c r="Q54" s="6">
        <f t="shared" si="356"/>
        <v>0</v>
      </c>
      <c r="R54" s="16">
        <f t="shared" ref="R54" si="368">IFERROR(Q54/Q$55,"")</f>
        <v>0</v>
      </c>
      <c r="S54" s="6">
        <f t="shared" si="357"/>
        <v>12750</v>
      </c>
      <c r="T54" s="33">
        <f t="shared" ref="T54:T55" si="369">IFERROR(S54/S$55,"")</f>
        <v>1.0753259502718677E-2</v>
      </c>
      <c r="U54" s="11">
        <f t="shared" si="358"/>
        <v>-200</v>
      </c>
      <c r="V54" s="12">
        <f t="shared" ref="V54" si="370">IFERROR(U54/U$55,"")</f>
        <v>-2.3991147192793131E-3</v>
      </c>
      <c r="W54" s="13">
        <f t="shared" si="359"/>
        <v>-200</v>
      </c>
      <c r="X54" s="12">
        <f t="shared" ref="X54" si="371">IFERROR(W54/W$55,"")</f>
        <v>-2.3980168895274298E-3</v>
      </c>
      <c r="Y54" s="13">
        <f t="shared" si="360"/>
        <v>12500</v>
      </c>
      <c r="Z54" s="32">
        <f t="shared" ref="Z54:Z55" si="372">IFERROR(Y54/Y$55,"")</f>
        <v>1.1149972481867915E-2</v>
      </c>
      <c r="AA54" s="7"/>
    </row>
    <row r="55" spans="1:27">
      <c r="A55" s="41"/>
      <c r="B55" s="17" t="s">
        <v>27</v>
      </c>
      <c r="C55" s="29">
        <f>SUM(C53:C54)</f>
        <v>21930.294689999999</v>
      </c>
      <c r="D55" s="19">
        <f t="shared" si="361"/>
        <v>1</v>
      </c>
      <c r="E55" s="23">
        <f>SUM(E53:E54)</f>
        <v>21732.277470000001</v>
      </c>
      <c r="F55" s="19">
        <f t="shared" si="361"/>
        <v>1</v>
      </c>
      <c r="G55" s="23">
        <f>SUM(G53:G54)</f>
        <v>1218416</v>
      </c>
      <c r="H55" s="34">
        <f t="shared" ref="H55" si="373">IFERROR(G55/G$55,"")</f>
        <v>1</v>
      </c>
      <c r="I55" s="20">
        <f>SUM(I53:I54)</f>
        <v>50359.002069999995</v>
      </c>
      <c r="J55" s="21">
        <f t="shared" ref="J55:L55" si="374">IFERROR(I55/I$55,"")</f>
        <v>1</v>
      </c>
      <c r="K55" s="22">
        <f>SUM(K53:K54)</f>
        <v>50241.886839999992</v>
      </c>
      <c r="L55" s="21">
        <f t="shared" si="374"/>
        <v>1</v>
      </c>
      <c r="M55" s="22">
        <f>SUM(M53:M54)</f>
        <v>1184402</v>
      </c>
      <c r="N55" s="35">
        <f t="shared" ref="N55" si="375">IFERROR(M55/M$55,"")</f>
        <v>1</v>
      </c>
      <c r="O55" s="29">
        <f>SUM(O53:O54)</f>
        <v>70571.717060000025</v>
      </c>
      <c r="P55" s="19">
        <f t="shared" ref="P55" si="376">IFERROR(O55/O$55,"")</f>
        <v>1</v>
      </c>
      <c r="Q55" s="23">
        <f>SUM(Q53:Q54)</f>
        <v>70394.131210000021</v>
      </c>
      <c r="R55" s="19">
        <f t="shared" ref="R55" si="377">IFERROR(Q55/Q$55,"")</f>
        <v>1</v>
      </c>
      <c r="S55" s="23">
        <f>SUM(S53:S54)</f>
        <v>1185687</v>
      </c>
      <c r="T55" s="34">
        <f t="shared" si="369"/>
        <v>1</v>
      </c>
      <c r="U55" s="20">
        <f>SUM(U53:U54)</f>
        <v>83364.08358999998</v>
      </c>
      <c r="V55" s="21">
        <f t="shared" ref="V55" si="378">IFERROR(U55/U$55,"")</f>
        <v>1</v>
      </c>
      <c r="W55" s="22">
        <f>SUM(W53:W54)</f>
        <v>83402.248279999985</v>
      </c>
      <c r="X55" s="21">
        <f t="shared" ref="X55" si="379">IFERROR(W55/W$55,"")</f>
        <v>1</v>
      </c>
      <c r="Y55" s="22">
        <f>SUM(Y53:Y54)</f>
        <v>1121079</v>
      </c>
      <c r="Z55" s="35">
        <f t="shared" si="372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566.50441000000137</v>
      </c>
      <c r="D57" s="9">
        <f>IFERROR(C57/C$59,"")</f>
        <v>2.5832047312082947E-2</v>
      </c>
      <c r="E57" s="5">
        <f t="shared" si="380"/>
        <v>368.48719000000347</v>
      </c>
      <c r="F57" s="9">
        <f>IFERROR(E57/E$59,"")</f>
        <v>1.6955755811082208E-2</v>
      </c>
      <c r="G57" s="5">
        <f t="shared" ref="G57" si="381">G29</f>
        <v>239440</v>
      </c>
      <c r="H57" s="31">
        <f>IFERROR(G57/G$59,"")</f>
        <v>0.19651744560150228</v>
      </c>
      <c r="I57" s="54">
        <f t="shared" ref="I57:I58" si="382">IF(I$23=0,"",I29+C57)</f>
        <v>1208.1352299999999</v>
      </c>
      <c r="J57" s="55">
        <f>IFERROR(I57/I$59,"")</f>
        <v>2.3990452160284437E-2</v>
      </c>
      <c r="K57" s="56">
        <f t="shared" ref="K57:K58" si="383">IF(K$23=0,"",K29+E57)</f>
        <v>1091.0199999999968</v>
      </c>
      <c r="L57" s="55">
        <f>IFERROR(K57/K$59,"")</f>
        <v>2.1715346867335068E-2</v>
      </c>
      <c r="M57" s="56">
        <f t="shared" ref="M57" si="384">M29</f>
        <v>207053</v>
      </c>
      <c r="N57" s="57">
        <f>IFERROR(M57/M$59,"")</f>
        <v>0.17481648967158109</v>
      </c>
      <c r="O57" s="27">
        <f t="shared" ref="O57:O58" si="385">IF(O$23=0,"",O29+I57)</f>
        <v>2138.7526300000027</v>
      </c>
      <c r="P57" s="9">
        <f>IFERROR(O57/O$59,"")</f>
        <v>3.0306087468179876E-2</v>
      </c>
      <c r="Q57" s="5">
        <f t="shared" ref="Q57:Q58" si="386">IF(Q$23=0,"",Q29+K57)</f>
        <v>1961.1667799999996</v>
      </c>
      <c r="R57" s="9">
        <f>IFERROR(Q57/Q$59,"")</f>
        <v>2.7859805161163789E-2</v>
      </c>
      <c r="S57" s="5">
        <f t="shared" ref="S57:S58" si="387">S29</f>
        <v>145325</v>
      </c>
      <c r="T57" s="31">
        <f>IFERROR(S57/S$59,"")</f>
        <v>0.12256607350843857</v>
      </c>
      <c r="U57" s="54">
        <f t="shared" ref="U57:U58" si="388">IF(U$23=0,"",U29+O57)</f>
        <v>2987.7800299999944</v>
      </c>
      <c r="V57" s="55">
        <f>IFERROR(U57/U$59,"")</f>
        <v>3.5840135239708873E-2</v>
      </c>
      <c r="W57" s="56">
        <f t="shared" ref="W57:W58" si="389">IF(W$23=0,"",W29+Q57)</f>
        <v>3025.9447199999995</v>
      </c>
      <c r="X57" s="55">
        <f>IFERROR(W57/W$59,"")</f>
        <v>3.6281332726681742E-2</v>
      </c>
      <c r="Y57" s="56">
        <f t="shared" ref="Y57:Y58" si="390">Y29</f>
        <v>90627</v>
      </c>
      <c r="Z57" s="57">
        <f>IFERROR(Y57/Y$59,"")</f>
        <v>8.0839084489139484E-2</v>
      </c>
      <c r="AA57" s="7"/>
    </row>
    <row r="58" spans="1:27">
      <c r="A58" s="41"/>
      <c r="B58" s="15" t="s">
        <v>31</v>
      </c>
      <c r="C58" s="28">
        <f t="shared" si="380"/>
        <v>21363.790279999997</v>
      </c>
      <c r="D58" s="16">
        <f t="shared" ref="D58:F59" si="391">IFERROR(C58/C$59,"")</f>
        <v>0.974167952687917</v>
      </c>
      <c r="E58" s="6">
        <f t="shared" si="380"/>
        <v>21363.790279999997</v>
      </c>
      <c r="F58" s="16">
        <f t="shared" si="391"/>
        <v>0.98304424418891778</v>
      </c>
      <c r="G58" s="6">
        <f t="shared" ref="G58" si="392">G30</f>
        <v>978976</v>
      </c>
      <c r="H58" s="33">
        <f t="shared" ref="H58" si="393">IFERROR(G58/G$59,"")</f>
        <v>0.80348255439849769</v>
      </c>
      <c r="I58" s="11">
        <f t="shared" si="382"/>
        <v>49150.866839999995</v>
      </c>
      <c r="J58" s="12">
        <f t="shared" ref="J58:L58" si="394">IFERROR(I58/I$59,"")</f>
        <v>0.97600954783971561</v>
      </c>
      <c r="K58" s="13">
        <f t="shared" si="383"/>
        <v>49150.866839999995</v>
      </c>
      <c r="L58" s="12">
        <f t="shared" si="394"/>
        <v>0.97828465313266488</v>
      </c>
      <c r="M58" s="13">
        <f t="shared" ref="M58" si="395">M30</f>
        <v>977349</v>
      </c>
      <c r="N58" s="32">
        <f t="shared" ref="N58" si="396">IFERROR(M58/M$59,"")</f>
        <v>0.82518351032841886</v>
      </c>
      <c r="O58" s="28">
        <f t="shared" si="385"/>
        <v>68432.964430000022</v>
      </c>
      <c r="P58" s="16">
        <f t="shared" ref="P58" si="397">IFERROR(O58/O$59,"")</f>
        <v>0.96969391253182013</v>
      </c>
      <c r="Q58" s="6">
        <f t="shared" si="386"/>
        <v>68432.964430000022</v>
      </c>
      <c r="R58" s="16">
        <f t="shared" ref="R58" si="398">IFERROR(Q58/Q$59,"")</f>
        <v>0.97214019483883618</v>
      </c>
      <c r="S58" s="6">
        <f t="shared" si="387"/>
        <v>1040362</v>
      </c>
      <c r="T58" s="33">
        <f t="shared" ref="T58:T59" si="399">IFERROR(S58/S$59,"")</f>
        <v>0.87743392649156138</v>
      </c>
      <c r="U58" s="11">
        <f t="shared" si="388"/>
        <v>80376.303559999986</v>
      </c>
      <c r="V58" s="12">
        <f t="shared" ref="V58" si="400">IFERROR(U58/U$59,"")</f>
        <v>0.96415986476029114</v>
      </c>
      <c r="W58" s="13">
        <f t="shared" si="389"/>
        <v>80376.303559999986</v>
      </c>
      <c r="X58" s="12">
        <f t="shared" ref="X58" si="401">IFERROR(W58/W$59,"")</f>
        <v>0.96371866727331823</v>
      </c>
      <c r="Y58" s="13">
        <f t="shared" si="390"/>
        <v>1030452</v>
      </c>
      <c r="Z58" s="32">
        <f t="shared" ref="Z58:Z59" si="402">IFERROR(Y58/Y$59,"")</f>
        <v>0.91916091551086054</v>
      </c>
      <c r="AA58" s="7"/>
    </row>
    <row r="59" spans="1:27">
      <c r="A59" s="41"/>
      <c r="B59" s="17" t="s">
        <v>27</v>
      </c>
      <c r="C59" s="29">
        <f>SUM(C57:C58)</f>
        <v>21930.294689999999</v>
      </c>
      <c r="D59" s="19">
        <f t="shared" si="391"/>
        <v>1</v>
      </c>
      <c r="E59" s="23">
        <f>SUM(E57:E58)</f>
        <v>21732.277470000001</v>
      </c>
      <c r="F59" s="19">
        <f t="shared" si="391"/>
        <v>1</v>
      </c>
      <c r="G59" s="23">
        <f>SUM(G57:G58)</f>
        <v>1218416</v>
      </c>
      <c r="H59" s="34">
        <f t="shared" ref="H59" si="403">IFERROR(G59/G$59,"")</f>
        <v>1</v>
      </c>
      <c r="I59" s="20">
        <f>SUM(I57:I58)</f>
        <v>50359.002069999995</v>
      </c>
      <c r="J59" s="21">
        <f t="shared" ref="J59:L59" si="404">IFERROR(I59/I$59,"")</f>
        <v>1</v>
      </c>
      <c r="K59" s="22">
        <f>SUM(K57:K58)</f>
        <v>50241.886839999992</v>
      </c>
      <c r="L59" s="21">
        <f t="shared" si="404"/>
        <v>1</v>
      </c>
      <c r="M59" s="22">
        <f>SUM(M57:M58)</f>
        <v>1184402</v>
      </c>
      <c r="N59" s="35">
        <f t="shared" ref="N59" si="405">IFERROR(M59/M$59,"")</f>
        <v>1</v>
      </c>
      <c r="O59" s="29">
        <f>SUM(O57:O58)</f>
        <v>70571.717060000025</v>
      </c>
      <c r="P59" s="19">
        <f t="shared" ref="P59" si="406">IFERROR(O59/O$59,"")</f>
        <v>1</v>
      </c>
      <c r="Q59" s="23">
        <f>SUM(Q57:Q58)</f>
        <v>70394.131210000021</v>
      </c>
      <c r="R59" s="19">
        <f t="shared" ref="R59" si="407">IFERROR(Q59/Q$59,"")</f>
        <v>1</v>
      </c>
      <c r="S59" s="23">
        <f>SUM(S57:S58)</f>
        <v>1185687</v>
      </c>
      <c r="T59" s="34">
        <f t="shared" si="399"/>
        <v>1</v>
      </c>
      <c r="U59" s="20">
        <f>SUM(U57:U58)</f>
        <v>83364.08358999998</v>
      </c>
      <c r="V59" s="21">
        <f t="shared" ref="V59" si="408">IFERROR(U59/U$59,"")</f>
        <v>1</v>
      </c>
      <c r="W59" s="22">
        <f>SUM(W57:W58)</f>
        <v>83402.248279999985</v>
      </c>
      <c r="X59" s="21">
        <f t="shared" ref="X59" si="409">IFERROR(W59/W$59,"")</f>
        <v>1</v>
      </c>
      <c r="Y59" s="22">
        <f>SUM(Y57:Y58)</f>
        <v>1121079</v>
      </c>
      <c r="Z59" s="35">
        <f t="shared" si="402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K34:L34"/>
    <mergeCell ref="M34:N34"/>
    <mergeCell ref="O34:P34"/>
    <mergeCell ref="Q34:R34"/>
    <mergeCell ref="S34:T34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topLeftCell="C4" zoomScaleNormal="100" workbookViewId="0">
      <selection activeCell="S20" sqref="S20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2023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1964.9436800000001</v>
      </c>
      <c r="D8" s="9">
        <f>IFERROR(C8/C$23,"")</f>
        <v>9.9050723790930273E-2</v>
      </c>
      <c r="E8" s="3">
        <v>1964.9436800000001</v>
      </c>
      <c r="F8" s="9">
        <f>IFERROR(E8/E$23,"")</f>
        <v>0.10207289487542343</v>
      </c>
      <c r="G8" s="3">
        <v>55091</v>
      </c>
      <c r="H8" s="9">
        <f>IFERROR(G8/G$23,"")</f>
        <v>2.722574721187019E-2</v>
      </c>
      <c r="I8" s="39">
        <v>1733.5862999999997</v>
      </c>
      <c r="J8" s="12">
        <f>IFERROR(I8/I$23,"")</f>
        <v>3.0123297739140117E-2</v>
      </c>
      <c r="K8" s="40">
        <v>1733.5862999999997</v>
      </c>
      <c r="L8" s="12">
        <f>IFERROR(K8/K$23,"")</f>
        <v>2.8084550216412079E-2</v>
      </c>
      <c r="M8" s="40">
        <v>112302</v>
      </c>
      <c r="N8" s="12">
        <f>IFERROR(M8/M$23,"")</f>
        <v>5.444552126900893E-2</v>
      </c>
      <c r="O8" s="2">
        <v>573.15086000000019</v>
      </c>
      <c r="P8" s="9">
        <f>IFERROR(O8/O$23,"")</f>
        <v>8.5613614213110329E-3</v>
      </c>
      <c r="Q8" s="4">
        <v>573.15086000000019</v>
      </c>
      <c r="R8" s="9">
        <f>IFERROR(Q8/Q$23,"")</f>
        <v>7.6958426437263748E-3</v>
      </c>
      <c r="S8" s="4">
        <v>80448.345050000004</v>
      </c>
      <c r="T8" s="9">
        <f>IFERROR(S8/S$23,"")</f>
        <v>3.8676907933314228E-2</v>
      </c>
      <c r="U8" s="39">
        <v>105.77132999999958</v>
      </c>
      <c r="V8" s="12">
        <f>IFERROR(U8/U$23,"")</f>
        <v>1.5483166104091433E-3</v>
      </c>
      <c r="W8" s="40">
        <v>105.77132999999958</v>
      </c>
      <c r="X8" s="12">
        <f>IFERROR(W8/W$23,"")</f>
        <v>1.4611542068960518E-3</v>
      </c>
      <c r="Y8" s="40">
        <v>105467</v>
      </c>
      <c r="Z8" s="12">
        <f>IFERROR(Y8/Y$23,"")</f>
        <v>4.8673452622912387E-2</v>
      </c>
      <c r="AA8" s="7"/>
    </row>
    <row r="9" spans="1:27">
      <c r="A9" s="43"/>
      <c r="B9" s="15" t="s">
        <v>13</v>
      </c>
      <c r="C9" s="2">
        <v>-239.13604000001305</v>
      </c>
      <c r="D9" s="16">
        <f t="shared" ref="D9:F23" si="0">IFERROR(C9/C$23,"")</f>
        <v>-1.2054593771612908E-2</v>
      </c>
      <c r="E9" s="4">
        <v>335.94128999998793</v>
      </c>
      <c r="F9" s="16">
        <f t="shared" si="0"/>
        <v>1.7451136298462712E-2</v>
      </c>
      <c r="G9" s="4">
        <v>224285</v>
      </c>
      <c r="H9" s="16">
        <f t="shared" ref="H9:H23" si="1">IFERROR(G9/G$23,"")</f>
        <v>0.11084073103436688</v>
      </c>
      <c r="I9" s="39">
        <v>520.420930000005</v>
      </c>
      <c r="J9" s="12">
        <f t="shared" ref="J9:J23" si="2">IFERROR(I9/I$23,"")</f>
        <v>9.0429848367343177E-3</v>
      </c>
      <c r="K9" s="40">
        <v>1736.7889800000039</v>
      </c>
      <c r="L9" s="12">
        <f t="shared" ref="L9:L23" si="3">IFERROR(K9/K$23,"")</f>
        <v>2.8136434467739641E-2</v>
      </c>
      <c r="M9" s="40">
        <v>181766</v>
      </c>
      <c r="N9" s="12">
        <f t="shared" ref="N9:N23" si="4">IFERROR(M9/M$23,"")</f>
        <v>8.8122603506461838E-2</v>
      </c>
      <c r="O9" s="2">
        <v>159.83637999999678</v>
      </c>
      <c r="P9" s="16">
        <f t="shared" ref="P9:P23" si="5">IFERROR(O9/O$23,"")</f>
        <v>2.3875337419086875E-3</v>
      </c>
      <c r="Q9" s="4">
        <v>2489.9605399999973</v>
      </c>
      <c r="R9" s="16">
        <f t="shared" ref="R9:R23" si="6">IFERROR(Q9/Q$23,"")</f>
        <v>3.3433334645834652E-2</v>
      </c>
      <c r="S9" s="4">
        <v>233729</v>
      </c>
      <c r="T9" s="16">
        <f t="shared" ref="T9:T23" si="7">IFERROR(S9/S$23,"")</f>
        <v>0.11236918557774112</v>
      </c>
      <c r="U9" s="39">
        <v>1513.1402100000087</v>
      </c>
      <c r="V9" s="12">
        <f t="shared" ref="V9:V23" si="8">IFERROR(U9/U$23,"")</f>
        <v>2.2149859711710178E-2</v>
      </c>
      <c r="W9" s="40">
        <v>3331.3235200000081</v>
      </c>
      <c r="X9" s="12">
        <f t="shared" ref="X9:X23" si="9">IFERROR(W9/W$23,"")</f>
        <v>4.6019818184944772E-2</v>
      </c>
      <c r="Y9" s="40">
        <v>242131</v>
      </c>
      <c r="Z9" s="12">
        <f t="shared" ref="Z9:Z23" si="10">IFERROR(Y9/Y$23,"")</f>
        <v>0.11174444856721438</v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/>
      <c r="N10" s="12">
        <f t="shared" si="4"/>
        <v>0</v>
      </c>
      <c r="O10" s="2">
        <v>0</v>
      </c>
      <c r="P10" s="16">
        <f t="shared" si="5"/>
        <v>0</v>
      </c>
      <c r="Q10" s="4">
        <v>0</v>
      </c>
      <c r="R10" s="16">
        <f t="shared" si="6"/>
        <v>0</v>
      </c>
      <c r="S10" s="4">
        <v>0</v>
      </c>
      <c r="T10" s="16">
        <f t="shared" si="7"/>
        <v>0</v>
      </c>
      <c r="U10" s="39">
        <v>0</v>
      </c>
      <c r="V10" s="12">
        <f t="shared" si="8"/>
        <v>0</v>
      </c>
      <c r="W10" s="40">
        <v>0</v>
      </c>
      <c r="X10" s="12">
        <f t="shared" si="9"/>
        <v>0</v>
      </c>
      <c r="Y10" s="40">
        <v>0</v>
      </c>
      <c r="Z10" s="12">
        <f t="shared" si="10"/>
        <v>0</v>
      </c>
      <c r="AA10" s="7"/>
    </row>
    <row r="11" spans="1:27">
      <c r="A11" s="43"/>
      <c r="B11" s="15" t="s">
        <v>15</v>
      </c>
      <c r="C11" s="2">
        <v>4379.1425199999812</v>
      </c>
      <c r="D11" s="16">
        <f t="shared" si="0"/>
        <v>0.22074792300898746</v>
      </c>
      <c r="E11" s="4">
        <v>2201.341849999983</v>
      </c>
      <c r="F11" s="16">
        <f t="shared" si="0"/>
        <v>0.11435306646545634</v>
      </c>
      <c r="G11" s="4">
        <v>231442</v>
      </c>
      <c r="H11" s="16">
        <f t="shared" si="1"/>
        <v>0.11437769120563542</v>
      </c>
      <c r="I11" s="39">
        <v>4384.3249400000313</v>
      </c>
      <c r="J11" s="12">
        <f t="shared" si="2"/>
        <v>7.6183300221488018E-2</v>
      </c>
      <c r="K11" s="40">
        <v>6794.2657500000314</v>
      </c>
      <c r="L11" s="12">
        <f t="shared" si="3"/>
        <v>0.11006887723993007</v>
      </c>
      <c r="M11" s="40">
        <v>253409</v>
      </c>
      <c r="N11" s="12">
        <f t="shared" si="4"/>
        <v>0.12285609427488632</v>
      </c>
      <c r="O11" s="2">
        <v>-909.43417000001773</v>
      </c>
      <c r="P11" s="16">
        <f t="shared" si="5"/>
        <v>-1.3584546690307972E-2</v>
      </c>
      <c r="Q11" s="4">
        <v>4748.742399999981</v>
      </c>
      <c r="R11" s="16">
        <f t="shared" si="6"/>
        <v>6.3762574247888892E-2</v>
      </c>
      <c r="S11" s="4">
        <v>192937</v>
      </c>
      <c r="T11" s="16">
        <f t="shared" si="7"/>
        <v>9.2757738910501639E-2</v>
      </c>
      <c r="U11" s="39">
        <v>211.15341999999873</v>
      </c>
      <c r="V11" s="12">
        <f t="shared" si="8"/>
        <v>3.0909353936524912E-3</v>
      </c>
      <c r="W11" s="40">
        <v>1389.9049100000011</v>
      </c>
      <c r="X11" s="12">
        <f t="shared" si="9"/>
        <v>1.9200528219055088E-2</v>
      </c>
      <c r="Y11" s="40">
        <v>200139</v>
      </c>
      <c r="Z11" s="12">
        <f t="shared" si="10"/>
        <v>9.2364968516190485E-2</v>
      </c>
      <c r="AA11" s="7"/>
    </row>
    <row r="12" spans="1:27">
      <c r="A12" s="44"/>
      <c r="B12" s="15" t="s">
        <v>16</v>
      </c>
      <c r="C12" s="2">
        <v>285.62479999999971</v>
      </c>
      <c r="D12" s="16">
        <f t="shared" si="0"/>
        <v>1.4398042783923289E-2</v>
      </c>
      <c r="E12" s="4">
        <v>285.62479999999971</v>
      </c>
      <c r="F12" s="16">
        <f t="shared" si="0"/>
        <v>1.4837346475097856E-2</v>
      </c>
      <c r="G12" s="4">
        <v>20871</v>
      </c>
      <c r="H12" s="16">
        <f t="shared" si="1"/>
        <v>1.0314362964167337E-2</v>
      </c>
      <c r="I12" s="39">
        <v>412.3752000000004</v>
      </c>
      <c r="J12" s="12">
        <f t="shared" si="2"/>
        <v>7.1655509332517612E-3</v>
      </c>
      <c r="K12" s="40">
        <v>412.3752000000004</v>
      </c>
      <c r="L12" s="12">
        <f t="shared" si="3"/>
        <v>6.6805857962784938E-3</v>
      </c>
      <c r="M12" s="40">
        <v>18688</v>
      </c>
      <c r="N12" s="12">
        <f t="shared" si="4"/>
        <v>9.0601939544731076E-3</v>
      </c>
      <c r="O12" s="2">
        <v>127.18190999999842</v>
      </c>
      <c r="P12" s="16">
        <f t="shared" si="5"/>
        <v>1.899762128530415E-3</v>
      </c>
      <c r="Q12" s="4">
        <v>127.18190999999842</v>
      </c>
      <c r="R12" s="16">
        <f t="shared" si="6"/>
        <v>1.7077039132220048E-3</v>
      </c>
      <c r="S12" s="4">
        <v>19131</v>
      </c>
      <c r="T12" s="16">
        <f t="shared" si="7"/>
        <v>9.1975531033280638E-3</v>
      </c>
      <c r="U12" s="39">
        <v>193.79579999999987</v>
      </c>
      <c r="V12" s="12">
        <f t="shared" si="8"/>
        <v>2.8368486636929802E-3</v>
      </c>
      <c r="W12" s="40">
        <v>193.79579999999987</v>
      </c>
      <c r="X12" s="12">
        <f t="shared" si="9"/>
        <v>2.6771484148756268E-3</v>
      </c>
      <c r="Y12" s="40">
        <v>16975</v>
      </c>
      <c r="Z12" s="12">
        <f t="shared" si="10"/>
        <v>7.8340320505365449E-3</v>
      </c>
      <c r="AA12" s="7"/>
    </row>
    <row r="13" spans="1:27">
      <c r="A13" s="45"/>
      <c r="B13" s="15" t="s">
        <v>17</v>
      </c>
      <c r="C13" s="2">
        <v>2017.2427440000047</v>
      </c>
      <c r="D13" s="16">
        <f t="shared" si="0"/>
        <v>0.10168706405631063</v>
      </c>
      <c r="E13" s="4">
        <v>1978.7162640000033</v>
      </c>
      <c r="F13" s="16">
        <f t="shared" si="0"/>
        <v>0.10278833905486946</v>
      </c>
      <c r="G13" s="4">
        <v>115758</v>
      </c>
      <c r="H13" s="16">
        <f t="shared" si="1"/>
        <v>5.7207130851712071E-2</v>
      </c>
      <c r="I13" s="39">
        <v>-571.56798400000616</v>
      </c>
      <c r="J13" s="12">
        <f t="shared" si="2"/>
        <v>-9.9317308634662513E-3</v>
      </c>
      <c r="K13" s="40">
        <v>-650.01610400000163</v>
      </c>
      <c r="L13" s="12">
        <f t="shared" si="3"/>
        <v>-1.0530430422912655E-2</v>
      </c>
      <c r="M13" s="40">
        <v>114419</v>
      </c>
      <c r="N13" s="12">
        <f t="shared" si="4"/>
        <v>5.5471871365414087E-2</v>
      </c>
      <c r="O13" s="2">
        <v>-385.51344600000311</v>
      </c>
      <c r="P13" s="16">
        <f t="shared" si="5"/>
        <v>-5.7585535926459215E-3</v>
      </c>
      <c r="Q13" s="4">
        <v>-465.33054600000651</v>
      </c>
      <c r="R13" s="16">
        <f t="shared" si="6"/>
        <v>-6.2481118135901013E-3</v>
      </c>
      <c r="S13" s="4">
        <v>69127.862999999998</v>
      </c>
      <c r="T13" s="16">
        <f t="shared" si="7"/>
        <v>3.3234393960696634E-2</v>
      </c>
      <c r="U13" s="39">
        <v>2988.5859499999979</v>
      </c>
      <c r="V13" s="12">
        <f t="shared" si="8"/>
        <v>4.3747934984086939E-2</v>
      </c>
      <c r="W13" s="40">
        <v>3625.2084799999998</v>
      </c>
      <c r="X13" s="12">
        <f t="shared" si="9"/>
        <v>5.0079625749503781E-2</v>
      </c>
      <c r="Y13" s="40">
        <v>70824</v>
      </c>
      <c r="Z13" s="12">
        <f t="shared" si="10"/>
        <v>3.268556618245657E-2</v>
      </c>
      <c r="AA13" s="7"/>
    </row>
    <row r="14" spans="1:27">
      <c r="A14" s="43"/>
      <c r="B14" s="15" t="s">
        <v>18</v>
      </c>
      <c r="C14" s="2">
        <v>104.76016333999792</v>
      </c>
      <c r="D14" s="16">
        <f t="shared" si="0"/>
        <v>5.2808485601393285E-3</v>
      </c>
      <c r="E14" s="4">
        <v>1363.7108856900004</v>
      </c>
      <c r="F14" s="16">
        <f t="shared" si="0"/>
        <v>7.0840665456378862E-2</v>
      </c>
      <c r="G14" s="4">
        <v>71710</v>
      </c>
      <c r="H14" s="16">
        <f t="shared" si="1"/>
        <v>3.5438789140934297E-2</v>
      </c>
      <c r="I14" s="39">
        <v>1602.0454402600014</v>
      </c>
      <c r="J14" s="12">
        <f t="shared" si="2"/>
        <v>2.7837605655157659E-2</v>
      </c>
      <c r="K14" s="40">
        <v>2150.2258143100012</v>
      </c>
      <c r="L14" s="12">
        <f t="shared" si="3"/>
        <v>3.4834219016737035E-2</v>
      </c>
      <c r="M14" s="40">
        <v>30889</v>
      </c>
      <c r="N14" s="12">
        <f t="shared" si="4"/>
        <v>1.4975402989068911E-2</v>
      </c>
      <c r="O14" s="2">
        <v>239.260949480004</v>
      </c>
      <c r="P14" s="16">
        <f t="shared" si="5"/>
        <v>3.5739272248572628E-3</v>
      </c>
      <c r="Q14" s="4">
        <v>-112.26005000000032</v>
      </c>
      <c r="R14" s="16">
        <f t="shared" si="6"/>
        <v>-1.5073442967124871E-3</v>
      </c>
      <c r="S14" s="4">
        <v>28063</v>
      </c>
      <c r="T14" s="16">
        <f t="shared" si="7"/>
        <v>1.3491763772865793E-2</v>
      </c>
      <c r="U14" s="39">
        <v>377.42909551999946</v>
      </c>
      <c r="V14" s="12">
        <f t="shared" si="8"/>
        <v>5.5249351392793935E-3</v>
      </c>
      <c r="W14" s="40">
        <v>921.20269999999982</v>
      </c>
      <c r="X14" s="12">
        <f t="shared" si="9"/>
        <v>1.2725747142529139E-2</v>
      </c>
      <c r="Y14" s="40">
        <v>28607</v>
      </c>
      <c r="Z14" s="12">
        <f t="shared" si="10"/>
        <v>1.3202247709555165E-2</v>
      </c>
      <c r="AA14" s="7"/>
    </row>
    <row r="15" spans="1:27">
      <c r="A15" s="45"/>
      <c r="B15" s="15" t="s">
        <v>19</v>
      </c>
      <c r="C15" s="2">
        <v>5.6439999999952306E-2</v>
      </c>
      <c r="D15" s="16">
        <f t="shared" si="0"/>
        <v>2.8450804507309751E-6</v>
      </c>
      <c r="E15" s="4">
        <v>-205</v>
      </c>
      <c r="F15" s="16">
        <f t="shared" si="0"/>
        <v>-1.0649131403838405E-2</v>
      </c>
      <c r="G15" s="4">
        <v>996</v>
      </c>
      <c r="H15" s="16">
        <f t="shared" si="1"/>
        <v>4.9221913239953373E-4</v>
      </c>
      <c r="I15" s="39">
        <v>-0.67499999999995453</v>
      </c>
      <c r="J15" s="12">
        <f t="shared" si="2"/>
        <v>-1.172899553596969E-5</v>
      </c>
      <c r="K15" s="40">
        <v>81</v>
      </c>
      <c r="L15" s="12">
        <f t="shared" si="3"/>
        <v>1.3122211265336942E-3</v>
      </c>
      <c r="M15" s="40">
        <v>1077</v>
      </c>
      <c r="N15" s="12">
        <f t="shared" si="4"/>
        <v>5.2214409722643068E-4</v>
      </c>
      <c r="O15" s="2">
        <v>0.80425999999994247</v>
      </c>
      <c r="P15" s="16">
        <f t="shared" si="5"/>
        <v>1.2013522123482665E-5</v>
      </c>
      <c r="Q15" s="4">
        <v>-27</v>
      </c>
      <c r="R15" s="16">
        <f t="shared" si="6"/>
        <v>-3.625358799611887E-4</v>
      </c>
      <c r="S15" s="4">
        <v>1050</v>
      </c>
      <c r="T15" s="16">
        <f t="shared" si="7"/>
        <v>5.0480532949111223E-4</v>
      </c>
      <c r="U15" s="39">
        <v>-65.797840000000008</v>
      </c>
      <c r="V15" s="12">
        <f t="shared" si="8"/>
        <v>-9.6317110318120769E-4</v>
      </c>
      <c r="W15" s="40">
        <v>-168</v>
      </c>
      <c r="X15" s="12">
        <f t="shared" si="9"/>
        <v>-2.3207981478396617E-3</v>
      </c>
      <c r="Y15" s="40">
        <v>882</v>
      </c>
      <c r="Z15" s="12">
        <f t="shared" si="10"/>
        <v>4.0704661375983695E-4</v>
      </c>
      <c r="AA15" s="7"/>
    </row>
    <row r="16" spans="1:27">
      <c r="A16" s="43"/>
      <c r="B16" s="15" t="s">
        <v>20</v>
      </c>
      <c r="C16" s="2">
        <v>1747.5472400000001</v>
      </c>
      <c r="D16" s="16">
        <f t="shared" si="0"/>
        <v>8.8092000164016179E-2</v>
      </c>
      <c r="E16" s="4">
        <v>1747.5472400000001</v>
      </c>
      <c r="F16" s="16">
        <f t="shared" si="0"/>
        <v>9.0779805820366488E-2</v>
      </c>
      <c r="G16" s="4">
        <v>142601</v>
      </c>
      <c r="H16" s="16">
        <f t="shared" si="1"/>
        <v>7.0472831826612348E-2</v>
      </c>
      <c r="I16" s="39">
        <v>2272.4503299999997</v>
      </c>
      <c r="J16" s="12">
        <f t="shared" si="2"/>
        <v>3.948675522412539E-2</v>
      </c>
      <c r="K16" s="40">
        <v>2272.4503299999997</v>
      </c>
      <c r="L16" s="12">
        <f t="shared" si="3"/>
        <v>3.681428804968475E-2</v>
      </c>
      <c r="M16" s="40">
        <v>151208</v>
      </c>
      <c r="N16" s="12">
        <f t="shared" si="4"/>
        <v>7.3307673772900775E-2</v>
      </c>
      <c r="O16" s="2">
        <v>2264.2333199999998</v>
      </c>
      <c r="P16" s="16">
        <f t="shared" si="5"/>
        <v>3.3821670955348458E-2</v>
      </c>
      <c r="Q16" s="4">
        <v>2264.2333199999998</v>
      </c>
      <c r="R16" s="16">
        <f t="shared" si="6"/>
        <v>3.0402437744579396E-2</v>
      </c>
      <c r="S16" s="4">
        <v>208425.52770000001</v>
      </c>
      <c r="T16" s="16">
        <f t="shared" si="7"/>
        <v>0.10020411160472137</v>
      </c>
      <c r="U16" s="39">
        <v>2182.9409299999998</v>
      </c>
      <c r="V16" s="12">
        <f t="shared" si="8"/>
        <v>3.1954629874286315E-2</v>
      </c>
      <c r="W16" s="40">
        <v>2182.9409299999998</v>
      </c>
      <c r="X16" s="12">
        <f t="shared" si="9"/>
        <v>3.0155745638020169E-2</v>
      </c>
      <c r="Y16" s="40">
        <v>265957</v>
      </c>
      <c r="Z16" s="12">
        <f t="shared" si="10"/>
        <v>0.12274024518789678</v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2">
        <v>0</v>
      </c>
      <c r="P17" s="16">
        <f t="shared" si="5"/>
        <v>0</v>
      </c>
      <c r="Q17" s="4">
        <v>0</v>
      </c>
      <c r="R17" s="16">
        <f t="shared" si="6"/>
        <v>0</v>
      </c>
      <c r="S17" s="4">
        <v>0</v>
      </c>
      <c r="T17" s="16">
        <f t="shared" si="7"/>
        <v>0</v>
      </c>
      <c r="U17" s="39">
        <v>0</v>
      </c>
      <c r="V17" s="12">
        <f t="shared" si="8"/>
        <v>0</v>
      </c>
      <c r="W17" s="40">
        <v>0</v>
      </c>
      <c r="X17" s="12">
        <f t="shared" si="9"/>
        <v>0</v>
      </c>
      <c r="Y17" s="40">
        <v>0</v>
      </c>
      <c r="Z17" s="12">
        <f t="shared" si="10"/>
        <v>0</v>
      </c>
      <c r="AA17" s="7"/>
    </row>
    <row r="18" spans="1:27">
      <c r="A18" s="43"/>
      <c r="B18" s="15" t="s">
        <v>22</v>
      </c>
      <c r="C18" s="2">
        <v>-1365.8664699999993</v>
      </c>
      <c r="D18" s="16">
        <f t="shared" si="0"/>
        <v>-6.8851877960829325E-2</v>
      </c>
      <c r="E18" s="4">
        <v>-1365.8664699999993</v>
      </c>
      <c r="F18" s="16">
        <f t="shared" si="0"/>
        <v>-7.0952641556716572E-2</v>
      </c>
      <c r="G18" s="4">
        <v>10869</v>
      </c>
      <c r="H18" s="16">
        <f t="shared" si="1"/>
        <v>5.3714154116973212E-3</v>
      </c>
      <c r="I18" s="39">
        <v>-1650.4909800000003</v>
      </c>
      <c r="J18" s="12">
        <f t="shared" si="2"/>
        <v>-2.8679409387525254E-2</v>
      </c>
      <c r="K18" s="40">
        <v>-1650.4909800000003</v>
      </c>
      <c r="L18" s="12">
        <f t="shared" si="3"/>
        <v>-2.673838435937409E-2</v>
      </c>
      <c r="M18" s="40">
        <v>4606</v>
      </c>
      <c r="N18" s="12">
        <f t="shared" si="4"/>
        <v>2.2330508002088578E-3</v>
      </c>
      <c r="O18" s="2">
        <v>1322.5300800000014</v>
      </c>
      <c r="P18" s="16">
        <f t="shared" si="5"/>
        <v>1.9755109510671241E-2</v>
      </c>
      <c r="Q18" s="4">
        <v>1322.5300800000014</v>
      </c>
      <c r="R18" s="16">
        <f t="shared" si="6"/>
        <v>1.7757948382516361E-2</v>
      </c>
      <c r="S18" s="4">
        <v>5035</v>
      </c>
      <c r="T18" s="16">
        <f t="shared" si="7"/>
        <v>2.4206617466550001E-3</v>
      </c>
      <c r="U18" s="39">
        <v>6002.6972499999983</v>
      </c>
      <c r="V18" s="12">
        <f t="shared" si="8"/>
        <v>8.7869518700694413E-2</v>
      </c>
      <c r="W18" s="40">
        <v>6002.6972499999983</v>
      </c>
      <c r="X18" s="12">
        <f t="shared" si="9"/>
        <v>8.292290868953707E-2</v>
      </c>
      <c r="Y18" s="40">
        <v>4708</v>
      </c>
      <c r="Z18" s="12">
        <f t="shared" si="10"/>
        <v>2.1727612897747307E-3</v>
      </c>
      <c r="AA18" s="7"/>
    </row>
    <row r="19" spans="1:27">
      <c r="A19" s="45"/>
      <c r="B19" s="15" t="s">
        <v>23</v>
      </c>
      <c r="C19" s="2">
        <v>17</v>
      </c>
      <c r="D19" s="16">
        <f t="shared" si="0"/>
        <v>8.569519429919817E-4</v>
      </c>
      <c r="E19" s="4">
        <v>17</v>
      </c>
      <c r="F19" s="16">
        <f t="shared" si="0"/>
        <v>8.830987017817213E-4</v>
      </c>
      <c r="G19" s="4">
        <v>14295</v>
      </c>
      <c r="H19" s="16">
        <f t="shared" si="1"/>
        <v>7.0645306201318611E-3</v>
      </c>
      <c r="I19" s="39">
        <v>3</v>
      </c>
      <c r="J19" s="12">
        <f t="shared" si="2"/>
        <v>5.2128869048757687E-5</v>
      </c>
      <c r="K19" s="40">
        <v>3</v>
      </c>
      <c r="L19" s="12">
        <f t="shared" si="3"/>
        <v>4.8600782464210899E-5</v>
      </c>
      <c r="M19" s="40">
        <v>14297</v>
      </c>
      <c r="N19" s="12">
        <f t="shared" si="4"/>
        <v>6.9313780483252364E-3</v>
      </c>
      <c r="O19" s="2">
        <v>-75</v>
      </c>
      <c r="P19" s="16">
        <f t="shared" si="5"/>
        <v>-1.1203020904449611E-3</v>
      </c>
      <c r="Q19" s="4">
        <v>-75</v>
      </c>
      <c r="R19" s="16">
        <f t="shared" si="6"/>
        <v>-1.0070441110033019E-3</v>
      </c>
      <c r="S19" s="4">
        <v>14223</v>
      </c>
      <c r="T19" s="16">
        <f t="shared" si="7"/>
        <v>6.8379487631924658E-3</v>
      </c>
      <c r="U19" s="39">
        <v>191</v>
      </c>
      <c r="V19" s="12">
        <f t="shared" si="8"/>
        <v>2.7959227948457068E-3</v>
      </c>
      <c r="W19" s="40">
        <v>191</v>
      </c>
      <c r="X19" s="12">
        <f t="shared" si="9"/>
        <v>2.6385264656986632E-3</v>
      </c>
      <c r="Y19" s="40">
        <v>15149</v>
      </c>
      <c r="Z19" s="12">
        <f t="shared" si="10"/>
        <v>6.9913255689884012E-3</v>
      </c>
      <c r="AA19" s="7"/>
    </row>
    <row r="20" spans="1:27">
      <c r="A20" s="43"/>
      <c r="B20" s="15" t="s">
        <v>24</v>
      </c>
      <c r="C20" s="2">
        <v>1871.4387814699996</v>
      </c>
      <c r="D20" s="16">
        <f t="shared" si="0"/>
        <v>9.4337241174780165E-2</v>
      </c>
      <c r="E20" s="4">
        <v>1871.4387814699996</v>
      </c>
      <c r="F20" s="16">
        <f t="shared" si="0"/>
        <v>9.7215597551771948E-2</v>
      </c>
      <c r="G20" s="4">
        <v>177278</v>
      </c>
      <c r="H20" s="16">
        <f t="shared" si="1"/>
        <v>8.7610063607956354E-2</v>
      </c>
      <c r="I20" s="39">
        <v>4030.6889549100015</v>
      </c>
      <c r="J20" s="12">
        <f t="shared" si="2"/>
        <v>7.0038418902259147E-2</v>
      </c>
      <c r="K20" s="40">
        <v>4030.6889549100015</v>
      </c>
      <c r="L20" s="12">
        <f t="shared" si="3"/>
        <v>6.5298212359492847E-2</v>
      </c>
      <c r="M20" s="40">
        <v>184622</v>
      </c>
      <c r="N20" s="12">
        <f>IFERROR(M20/M$23,"")</f>
        <v>8.9507230750360336E-2</v>
      </c>
      <c r="O20" s="2">
        <v>4296.2390922100012</v>
      </c>
      <c r="P20" s="16">
        <f t="shared" si="5"/>
        <v>6.4174475147389679E-2</v>
      </c>
      <c r="Q20" s="4">
        <v>4296.2390922100012</v>
      </c>
      <c r="R20" s="16">
        <f t="shared" si="6"/>
        <v>5.7686697030296712E-2</v>
      </c>
      <c r="S20" s="4">
        <v>197168</v>
      </c>
      <c r="T20" s="16">
        <f t="shared" si="7"/>
        <v>9.4791864004860588E-2</v>
      </c>
      <c r="U20" s="39">
        <v>-16250.244921179998</v>
      </c>
      <c r="V20" s="12">
        <f t="shared" si="8"/>
        <v>-0.23787659788980539</v>
      </c>
      <c r="W20" s="40">
        <v>-16250.244921179998</v>
      </c>
      <c r="X20" s="12">
        <f t="shared" si="9"/>
        <v>-0.22448534711318696</v>
      </c>
      <c r="Y20" s="40">
        <v>136508</v>
      </c>
      <c r="Z20" s="12">
        <f t="shared" si="10"/>
        <v>6.2999001305133584E-2</v>
      </c>
      <c r="AA20" s="7"/>
    </row>
    <row r="21" spans="1:27">
      <c r="A21" s="43"/>
      <c r="B21" s="15" t="s">
        <v>25</v>
      </c>
      <c r="C21" s="2">
        <v>9054.9979999999996</v>
      </c>
      <c r="D21" s="16">
        <f t="shared" si="0"/>
        <v>0.4564528311699122</v>
      </c>
      <c r="E21" s="4">
        <v>9054.9979999999996</v>
      </c>
      <c r="F21" s="16">
        <f t="shared" si="0"/>
        <v>0.47037982226094605</v>
      </c>
      <c r="G21" s="4">
        <v>958293</v>
      </c>
      <c r="H21" s="16">
        <f t="shared" si="1"/>
        <v>0.47358448699251637</v>
      </c>
      <c r="I21" s="39">
        <v>44813.527000000002</v>
      </c>
      <c r="J21" s="12">
        <f t="shared" si="2"/>
        <v>0.77869282686532237</v>
      </c>
      <c r="K21" s="40">
        <v>44813.527000000002</v>
      </c>
      <c r="L21" s="12">
        <f t="shared" si="3"/>
        <v>0.7259908257270139</v>
      </c>
      <c r="M21" s="40">
        <v>995366</v>
      </c>
      <c r="N21" s="12">
        <f t="shared" si="4"/>
        <v>0.48256683517166515</v>
      </c>
      <c r="O21" s="2">
        <v>59332.9395</v>
      </c>
      <c r="P21" s="16">
        <f t="shared" si="5"/>
        <v>0.88627754872125863</v>
      </c>
      <c r="Q21" s="4">
        <v>59332.9395</v>
      </c>
      <c r="R21" s="16">
        <f t="shared" si="6"/>
        <v>0.79667849749320263</v>
      </c>
      <c r="S21" s="4">
        <v>1030672</v>
      </c>
      <c r="T21" s="16">
        <f t="shared" si="7"/>
        <v>0.495513065292632</v>
      </c>
      <c r="U21" s="39">
        <v>70863.289210000017</v>
      </c>
      <c r="V21" s="12">
        <f t="shared" si="8"/>
        <v>1.0373208671203291</v>
      </c>
      <c r="W21" s="40">
        <v>70863.289210000017</v>
      </c>
      <c r="X21" s="12">
        <f t="shared" si="9"/>
        <v>0.97892494254996631</v>
      </c>
      <c r="Y21" s="40">
        <v>1079481</v>
      </c>
      <c r="Z21" s="12">
        <f t="shared" si="10"/>
        <v>0.49818490438558116</v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2">
        <v>0</v>
      </c>
      <c r="P22" s="16">
        <f t="shared" si="5"/>
        <v>0</v>
      </c>
      <c r="Q22" s="4">
        <v>0</v>
      </c>
      <c r="R22" s="16">
        <f t="shared" si="6"/>
        <v>0</v>
      </c>
      <c r="S22" s="4">
        <v>0</v>
      </c>
      <c r="T22" s="16">
        <f t="shared" si="7"/>
        <v>0</v>
      </c>
      <c r="U22" s="39">
        <v>0</v>
      </c>
      <c r="V22" s="12">
        <f t="shared" si="8"/>
        <v>0</v>
      </c>
      <c r="W22" s="40">
        <v>0</v>
      </c>
      <c r="X22" s="12">
        <f t="shared" si="9"/>
        <v>0</v>
      </c>
      <c r="Y22" s="40">
        <v>0</v>
      </c>
      <c r="Z22" s="12">
        <f t="shared" si="10"/>
        <v>0</v>
      </c>
      <c r="AA22" s="7"/>
    </row>
    <row r="23" spans="1:27">
      <c r="A23" s="46"/>
      <c r="B23" s="17" t="s">
        <v>27</v>
      </c>
      <c r="C23" s="18">
        <f>SUM(C8:C22)</f>
        <v>19837.75185880997</v>
      </c>
      <c r="D23" s="19">
        <f t="shared" si="0"/>
        <v>1</v>
      </c>
      <c r="E23" s="18">
        <f>SUM(E8:E22)</f>
        <v>19250.396321159977</v>
      </c>
      <c r="F23" s="19">
        <f t="shared" si="0"/>
        <v>1</v>
      </c>
      <c r="G23" s="18">
        <f>SUM(G8:G22)</f>
        <v>2023489</v>
      </c>
      <c r="H23" s="19">
        <f t="shared" si="1"/>
        <v>1</v>
      </c>
      <c r="I23" s="20">
        <f>SUM(I8:I22)</f>
        <v>57549.68513117003</v>
      </c>
      <c r="J23" s="21">
        <f t="shared" si="2"/>
        <v>1</v>
      </c>
      <c r="K23" s="22">
        <f>SUM(K8:K22)</f>
        <v>61727.40124522004</v>
      </c>
      <c r="L23" s="21">
        <f t="shared" si="3"/>
        <v>1</v>
      </c>
      <c r="M23" s="22">
        <f>SUM(M8:M22)</f>
        <v>2062649</v>
      </c>
      <c r="N23" s="21">
        <f t="shared" si="4"/>
        <v>1</v>
      </c>
      <c r="O23" s="18">
        <f>SUM(O8:O22)</f>
        <v>66946.228735689976</v>
      </c>
      <c r="P23" s="19">
        <f t="shared" si="5"/>
        <v>1</v>
      </c>
      <c r="Q23" s="23">
        <f>SUM(Q8:Q22)</f>
        <v>74475.387106209979</v>
      </c>
      <c r="R23" s="19">
        <f t="shared" si="6"/>
        <v>1</v>
      </c>
      <c r="S23" s="23">
        <f>SUM(S8:S22)</f>
        <v>2080009.73575</v>
      </c>
      <c r="T23" s="19">
        <f t="shared" si="7"/>
        <v>1</v>
      </c>
      <c r="U23" s="20">
        <f>SUM(U8:U22)</f>
        <v>68313.760434340016</v>
      </c>
      <c r="V23" s="21">
        <f t="shared" si="8"/>
        <v>1</v>
      </c>
      <c r="W23" s="22">
        <f>SUM(W8:W22)</f>
        <v>72388.889208820023</v>
      </c>
      <c r="X23" s="21">
        <f t="shared" si="9"/>
        <v>1</v>
      </c>
      <c r="Y23" s="22">
        <f>SUM(Y8:Y22)</f>
        <v>2166828</v>
      </c>
      <c r="Z23" s="21">
        <f t="shared" si="10"/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13215.632390447972</v>
      </c>
      <c r="D25" s="9">
        <f>IFERROR(C25/C$27,"")</f>
        <v>0.66618599146247992</v>
      </c>
      <c r="E25" s="3">
        <v>10256.771870447979</v>
      </c>
      <c r="F25" s="9">
        <f>IFERROR(E25/E$27,"")</f>
        <v>0.53280834842728753</v>
      </c>
      <c r="G25" s="3">
        <v>1861381</v>
      </c>
      <c r="H25" s="9">
        <f>IFERROR(G25/G$27,"")</f>
        <v>0.91988688843873134</v>
      </c>
      <c r="I25" s="60">
        <v>46511.502215461049</v>
      </c>
      <c r="J25" s="55">
        <f>IFERROR(I25/I$27,"")</f>
        <v>0.80819733608359035</v>
      </c>
      <c r="K25" s="61">
        <v>51253.592215461038</v>
      </c>
      <c r="L25" s="55">
        <f>IFERROR(K25/K$27,"")</f>
        <v>0.8303215619243316</v>
      </c>
      <c r="M25" s="61">
        <v>1928852</v>
      </c>
      <c r="N25" s="57">
        <f>IFERROR(M25/M$27,"")</f>
        <v>0.93513341339219613</v>
      </c>
      <c r="O25" s="37">
        <v>71138.904061453941</v>
      </c>
      <c r="P25" s="9">
        <f>IFERROR(O25/O$27,"")</f>
        <v>1.0626275057601389</v>
      </c>
      <c r="Q25" s="3">
        <v>79019.583431453997</v>
      </c>
      <c r="R25" s="9">
        <f>IFERROR(Q25/Q$27,"")</f>
        <v>1.0610160819810643</v>
      </c>
      <c r="S25" s="3">
        <v>1969474.73575</v>
      </c>
      <c r="T25" s="31">
        <f>IFERROR(S25/S$27,"")</f>
        <v>0.94685842181399993</v>
      </c>
      <c r="U25" s="60">
        <v>67912.090421457455</v>
      </c>
      <c r="V25" s="55">
        <f>IFERROR(U25/U$27,"")</f>
        <v>0.99412021808887729</v>
      </c>
      <c r="W25" s="61">
        <v>71443.445591457421</v>
      </c>
      <c r="X25" s="55">
        <f>IFERROR(W25/W$27,"")</f>
        <v>0.98693938216629784</v>
      </c>
      <c r="Y25" s="61">
        <v>2072609</v>
      </c>
      <c r="Z25" s="57">
        <f>IFERROR(Y25/Y$27,"")</f>
        <v>0.95651754546276857</v>
      </c>
      <c r="AA25" s="7"/>
    </row>
    <row r="26" spans="1:27">
      <c r="A26" s="41"/>
      <c r="B26" s="15" t="s">
        <v>29</v>
      </c>
      <c r="C26" s="38">
        <v>6622.1194683619942</v>
      </c>
      <c r="D26" s="16">
        <f t="shared" ref="D26:F27" si="11">IFERROR(C26/C$27,"")</f>
        <v>0.33381400853752002</v>
      </c>
      <c r="E26" s="4">
        <v>8993.6244507119973</v>
      </c>
      <c r="F26" s="16">
        <f t="shared" si="11"/>
        <v>0.46719165157271242</v>
      </c>
      <c r="G26" s="4">
        <v>162108</v>
      </c>
      <c r="H26" s="16">
        <f t="shared" ref="H26:H27" si="12">IFERROR(G26/G$27,"")</f>
        <v>8.0113111561268685E-2</v>
      </c>
      <c r="I26" s="39">
        <v>11038.182915709007</v>
      </c>
      <c r="J26" s="12">
        <f t="shared" ref="J26:J27" si="13">IFERROR(I26/I$27,"")</f>
        <v>0.19180266391640963</v>
      </c>
      <c r="K26" s="40">
        <v>10473.809029759004</v>
      </c>
      <c r="L26" s="12">
        <f t="shared" ref="L26:L27" si="14">IFERROR(K26/K$27,"")</f>
        <v>0.16967843807566838</v>
      </c>
      <c r="M26" s="40">
        <v>133797</v>
      </c>
      <c r="N26" s="32">
        <f t="shared" ref="N26:N27" si="15">IFERROR(M26/M$27,"")</f>
        <v>6.4866586607803853E-2</v>
      </c>
      <c r="O26" s="38">
        <v>-4192.6753257640012</v>
      </c>
      <c r="P26" s="16">
        <f t="shared" ref="P26:P27" si="16">IFERROR(O26/O$27,"")</f>
        <v>-6.2627505760138938E-2</v>
      </c>
      <c r="Q26" s="4">
        <v>-4544.1963252440037</v>
      </c>
      <c r="R26" s="16">
        <f t="shared" ref="R26:R27" si="17">IFERROR(Q26/Q$27,"")</f>
        <v>-6.1016081981064244E-2</v>
      </c>
      <c r="S26" s="4">
        <v>110535</v>
      </c>
      <c r="T26" s="33">
        <f t="shared" ref="T26:T27" si="18">IFERROR(S26/S$27,"")</f>
        <v>5.3141578186000085E-2</v>
      </c>
      <c r="U26" s="39">
        <v>401.67001288260144</v>
      </c>
      <c r="V26" s="12">
        <f t="shared" ref="V26:V27" si="19">IFERROR(U26/U$27,"")</f>
        <v>5.8797819111226874E-3</v>
      </c>
      <c r="W26" s="40">
        <v>945.4436173626018</v>
      </c>
      <c r="X26" s="12">
        <f t="shared" ref="X26:X27" si="20">IFERROR(W26/W$27,"")</f>
        <v>1.3060617833702121E-2</v>
      </c>
      <c r="Y26" s="40">
        <v>94219</v>
      </c>
      <c r="Z26" s="32">
        <f t="shared" ref="Z26:Z27" si="21">IFERROR(Y26/Y$27,"")</f>
        <v>4.3482454537231381E-2</v>
      </c>
      <c r="AA26" s="7"/>
    </row>
    <row r="27" spans="1:27">
      <c r="A27" s="41"/>
      <c r="B27" s="17" t="s">
        <v>27</v>
      </c>
      <c r="C27" s="29">
        <f>SUM(C25:C26)</f>
        <v>19837.751858809967</v>
      </c>
      <c r="D27" s="19">
        <f t="shared" si="11"/>
        <v>1</v>
      </c>
      <c r="E27" s="29">
        <f>SUM(E25:E26)</f>
        <v>19250.396321159977</v>
      </c>
      <c r="F27" s="19">
        <f t="shared" si="11"/>
        <v>1</v>
      </c>
      <c r="G27" s="23">
        <f>SUM(G25:G26)</f>
        <v>2023489</v>
      </c>
      <c r="H27" s="19">
        <f t="shared" si="12"/>
        <v>1</v>
      </c>
      <c r="I27" s="20">
        <f>SUM(I25:I26)</f>
        <v>57549.685131170059</v>
      </c>
      <c r="J27" s="21">
        <f t="shared" si="13"/>
        <v>1</v>
      </c>
      <c r="K27" s="22">
        <f>SUM(K25:K26)</f>
        <v>61727.40124522004</v>
      </c>
      <c r="L27" s="21">
        <f t="shared" si="14"/>
        <v>1</v>
      </c>
      <c r="M27" s="22">
        <f>SUM(M25:M26)</f>
        <v>2062649</v>
      </c>
      <c r="N27" s="35">
        <f t="shared" si="15"/>
        <v>1</v>
      </c>
      <c r="O27" s="82">
        <f>SUM(O25:O26)</f>
        <v>66946.228735689947</v>
      </c>
      <c r="P27" s="19">
        <f t="shared" si="16"/>
        <v>1</v>
      </c>
      <c r="Q27" s="23">
        <f>SUM(Q25:Q26)</f>
        <v>74475.387106209993</v>
      </c>
      <c r="R27" s="19">
        <f t="shared" si="17"/>
        <v>1</v>
      </c>
      <c r="S27" s="23">
        <f>SUM(S25:S26)</f>
        <v>2080009.73575</v>
      </c>
      <c r="T27" s="34">
        <f t="shared" si="18"/>
        <v>1</v>
      </c>
      <c r="U27" s="20">
        <f>SUM(U25:U26)</f>
        <v>68313.76043434006</v>
      </c>
      <c r="V27" s="21">
        <f t="shared" si="19"/>
        <v>1</v>
      </c>
      <c r="W27" s="22">
        <f>SUM(W25:W26)</f>
        <v>72388.889208820023</v>
      </c>
      <c r="X27" s="21">
        <f t="shared" si="20"/>
        <v>1</v>
      </c>
      <c r="Y27" s="22">
        <f>SUM(Y25:Y26)</f>
        <v>2166828</v>
      </c>
      <c r="Z27" s="35">
        <f t="shared" si="21"/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10763.336693339965</v>
      </c>
      <c r="D29" s="9">
        <f>IFERROR(C29/C$31,"")</f>
        <v>0.54256837014321035</v>
      </c>
      <c r="E29" s="3">
        <v>10175.981155689975</v>
      </c>
      <c r="F29" s="9">
        <f>IFERROR(E29/E$31,"")</f>
        <v>0.52861151458500455</v>
      </c>
      <c r="G29" s="3">
        <v>623644</v>
      </c>
      <c r="H29" s="9">
        <f>IFERROR(G29/G$31,"")</f>
        <v>0.30820231787768554</v>
      </c>
      <c r="I29" s="60">
        <v>10527.598590237672</v>
      </c>
      <c r="J29" s="55">
        <f>IFERROR(I29/I$31,"")</f>
        <v>0.18293060276946183</v>
      </c>
      <c r="K29" s="61">
        <v>14705.314704287657</v>
      </c>
      <c r="L29" s="55">
        <f>IFERROR(K29/K$31,"")</f>
        <v>0.23822993367028208</v>
      </c>
      <c r="M29" s="61">
        <v>614062</v>
      </c>
      <c r="N29" s="57">
        <f>IFERROR(M29/M$31,"")</f>
        <v>0.29770552333431427</v>
      </c>
      <c r="O29" s="37">
        <v>5445.7931294799637</v>
      </c>
      <c r="P29" s="9">
        <f>IFERROR(O29/O$31,"")</f>
        <v>8.1345779027829496E-2</v>
      </c>
      <c r="Q29" s="3">
        <v>12974.951499999996</v>
      </c>
      <c r="R29" s="9">
        <f>IFERROR(Q29/Q$31,"")</f>
        <v>0.17421797998171271</v>
      </c>
      <c r="S29" s="3">
        <v>570945.34505000012</v>
      </c>
      <c r="T29" s="31">
        <f>IFERROR(S29/S$31,"")</f>
        <v>0.27449166955179244</v>
      </c>
      <c r="U29" s="60">
        <v>-1988.0029311873222</v>
      </c>
      <c r="V29" s="55">
        <f>IFERROR(U29/U$31,"")</f>
        <v>-2.9101061316893783E-2</v>
      </c>
      <c r="W29" s="61">
        <v>2087.1258432926697</v>
      </c>
      <c r="X29" s="55">
        <f>IFERROR(W29/W$31,"")</f>
        <v>2.883212971084476E-2</v>
      </c>
      <c r="Y29" s="61">
        <v>611755</v>
      </c>
      <c r="Z29" s="57">
        <f>IFERROR(Y29/Y$31,"")</f>
        <v>0.28232743900300344</v>
      </c>
      <c r="AA29" s="7"/>
    </row>
    <row r="30" spans="1:27">
      <c r="A30" s="41"/>
      <c r="B30" s="15" t="s">
        <v>31</v>
      </c>
      <c r="C30" s="38">
        <v>9074.4151654700017</v>
      </c>
      <c r="D30" s="16">
        <f t="shared" ref="D30:F31" si="22">IFERROR(C30/C$31,"")</f>
        <v>0.45743162985678965</v>
      </c>
      <c r="E30" s="4">
        <v>9074.4151654700017</v>
      </c>
      <c r="F30" s="16">
        <f t="shared" si="22"/>
        <v>0.47138848541499545</v>
      </c>
      <c r="G30" s="4">
        <v>1399845</v>
      </c>
      <c r="H30" s="16">
        <f t="shared" ref="H30:H31" si="23">IFERROR(G30/G$31,"")</f>
        <v>0.69179768212231452</v>
      </c>
      <c r="I30" s="39">
        <v>47022.086540932381</v>
      </c>
      <c r="J30" s="12">
        <f t="shared" ref="J30:J31" si="24">IFERROR(I30/I$31,"")</f>
        <v>0.81706939723053817</v>
      </c>
      <c r="K30" s="40">
        <v>47022.086540932381</v>
      </c>
      <c r="L30" s="12">
        <f t="shared" ref="L30:L31" si="25">IFERROR(K30/K$31,"")</f>
        <v>0.76177006632971789</v>
      </c>
      <c r="M30" s="40">
        <v>1448587</v>
      </c>
      <c r="N30" s="32">
        <f t="shared" ref="N30:N31" si="26">IFERROR(M30/M$31,"")</f>
        <v>0.70229447666568567</v>
      </c>
      <c r="O30" s="38">
        <v>61500.435606209983</v>
      </c>
      <c r="P30" s="16">
        <f t="shared" ref="P30:P31" si="27">IFERROR(O30/O$31,"")</f>
        <v>0.91865422097217053</v>
      </c>
      <c r="Q30" s="4">
        <v>61500.435606209983</v>
      </c>
      <c r="R30" s="16">
        <f t="shared" ref="R30:R31" si="28">IFERROR(Q30/Q$31,"")</f>
        <v>0.82578202001828727</v>
      </c>
      <c r="S30" s="4">
        <v>1509064.3906999999</v>
      </c>
      <c r="T30" s="33">
        <f t="shared" ref="T30:T31" si="29">IFERROR(S30/S$31,"")</f>
        <v>0.72550833044820751</v>
      </c>
      <c r="U30" s="39">
        <v>70301.763365527368</v>
      </c>
      <c r="V30" s="12">
        <f t="shared" ref="V30:V31" si="30">IFERROR(U30/U$31,"")</f>
        <v>1.0291010613168938</v>
      </c>
      <c r="W30" s="40">
        <v>70301.763365527368</v>
      </c>
      <c r="X30" s="12">
        <f t="shared" ref="X30:X31" si="31">IFERROR(W30/W$31,"")</f>
        <v>0.97116787028915519</v>
      </c>
      <c r="Y30" s="40">
        <v>1555073</v>
      </c>
      <c r="Z30" s="32">
        <f t="shared" ref="Z30:Z31" si="32">IFERROR(Y30/Y$31,"")</f>
        <v>0.7176725609969965</v>
      </c>
      <c r="AA30" s="7"/>
    </row>
    <row r="31" spans="1:27">
      <c r="A31" s="41"/>
      <c r="B31" s="17" t="s">
        <v>27</v>
      </c>
      <c r="C31" s="29">
        <f>SUM(C29:C30)</f>
        <v>19837.751858809967</v>
      </c>
      <c r="D31" s="19">
        <f t="shared" si="22"/>
        <v>1</v>
      </c>
      <c r="E31" s="29">
        <f>SUM(E29:E30)</f>
        <v>19250.396321159977</v>
      </c>
      <c r="F31" s="19">
        <f t="shared" si="22"/>
        <v>1</v>
      </c>
      <c r="G31" s="29">
        <f>SUM(G29:G30)</f>
        <v>2023489</v>
      </c>
      <c r="H31" s="19">
        <f t="shared" si="23"/>
        <v>1</v>
      </c>
      <c r="I31" s="20">
        <f>SUM(I29:I30)</f>
        <v>57549.685131170052</v>
      </c>
      <c r="J31" s="21">
        <f t="shared" si="24"/>
        <v>1</v>
      </c>
      <c r="K31" s="22">
        <f>SUM(K29:K30)</f>
        <v>61727.40124522004</v>
      </c>
      <c r="L31" s="21">
        <f t="shared" si="25"/>
        <v>1</v>
      </c>
      <c r="M31" s="22">
        <f>SUM(M29:M30)</f>
        <v>2062649</v>
      </c>
      <c r="N31" s="35">
        <f t="shared" si="26"/>
        <v>1</v>
      </c>
      <c r="O31" s="29">
        <f>SUM(O29:O30)</f>
        <v>66946.228735689947</v>
      </c>
      <c r="P31" s="19">
        <f t="shared" si="27"/>
        <v>1</v>
      </c>
      <c r="Q31" s="23">
        <f>SUM(Q29:Q30)</f>
        <v>74475.387106209979</v>
      </c>
      <c r="R31" s="19">
        <f t="shared" si="28"/>
        <v>1</v>
      </c>
      <c r="S31" s="23">
        <f>SUM(S29:S30)</f>
        <v>2080009.73575</v>
      </c>
      <c r="T31" s="34">
        <f t="shared" si="29"/>
        <v>1</v>
      </c>
      <c r="U31" s="20">
        <f>SUM(U29:U30)</f>
        <v>68313.760434340045</v>
      </c>
      <c r="V31" s="21">
        <f t="shared" si="30"/>
        <v>1</v>
      </c>
      <c r="W31" s="22">
        <f>SUM(W29:W30)</f>
        <v>72388.889208820037</v>
      </c>
      <c r="X31" s="21">
        <f t="shared" si="31"/>
        <v>1</v>
      </c>
      <c r="Y31" s="22">
        <f>SUM(Y29:Y30)</f>
        <v>2166828</v>
      </c>
      <c r="Z31" s="35">
        <f t="shared" si="32"/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2023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1964.9436800000001</v>
      </c>
      <c r="D36" s="9">
        <f>IFERROR(C36/C$51,"")</f>
        <v>9.9050723790930273E-2</v>
      </c>
      <c r="E36" s="5">
        <f>E8</f>
        <v>1964.9436800000001</v>
      </c>
      <c r="F36" s="9">
        <f>IFERROR(E36/E$51,"")</f>
        <v>0.10207289487542343</v>
      </c>
      <c r="G36" s="5">
        <f>G8</f>
        <v>55091</v>
      </c>
      <c r="H36" s="31">
        <f>IFERROR(G36/G$51,"")</f>
        <v>2.722574721187019E-2</v>
      </c>
      <c r="I36" s="54">
        <f>IF(I$23=0,"",I8+C36)</f>
        <v>3698.5299799999998</v>
      </c>
      <c r="J36" s="55">
        <f>IFERROR(I36/I$51,"")</f>
        <v>4.7792382379569946E-2</v>
      </c>
      <c r="K36" s="56">
        <f>IF(K$23=0,"",K8+E36)</f>
        <v>3698.5299799999998</v>
      </c>
      <c r="L36" s="55">
        <f>IFERROR(K36/K$51,"")</f>
        <v>4.5673383213073938E-2</v>
      </c>
      <c r="M36" s="56">
        <f>M8</f>
        <v>112302</v>
      </c>
      <c r="N36" s="57">
        <f>IFERROR(M36/M$51,"")</f>
        <v>5.444552126900893E-2</v>
      </c>
      <c r="O36" s="107">
        <f>IF(O$23=0,"",O8+I36)</f>
        <v>4271.68084</v>
      </c>
      <c r="P36" s="9">
        <f>IFERROR(O36/O$51,"")</f>
        <v>2.9595872996941934E-2</v>
      </c>
      <c r="Q36" s="5">
        <f>IF(Q$23=0,"",Q8+K36)</f>
        <v>4271.68084</v>
      </c>
      <c r="R36" s="9">
        <f>IFERROR(Q36/Q$51,"")</f>
        <v>2.7478889216691591E-2</v>
      </c>
      <c r="S36" s="5">
        <f>S8</f>
        <v>80448.345050000004</v>
      </c>
      <c r="T36" s="31">
        <f>IFERROR(S36/S$51,"")</f>
        <v>3.8676907933314228E-2</v>
      </c>
      <c r="U36" s="54">
        <f>IF(U$23=0,"",U8+O36)</f>
        <v>4377.4521699999996</v>
      </c>
      <c r="V36" s="55">
        <f>IFERROR(U36/U$51,"")</f>
        <v>2.0585493316557308E-2</v>
      </c>
      <c r="W36" s="56">
        <f>IF(W$23=0,"",W8+Q36)</f>
        <v>4377.4521699999996</v>
      </c>
      <c r="X36" s="55">
        <f>IFERROR(W36/W$51,"")</f>
        <v>1.9212659433035309E-2</v>
      </c>
      <c r="Y36" s="56">
        <f>Y8</f>
        <v>105467</v>
      </c>
      <c r="Z36" s="57">
        <f>IFERROR(Y36/Y$51,"")</f>
        <v>4.8673452622912387E-2</v>
      </c>
      <c r="AA36" s="7"/>
    </row>
    <row r="37" spans="1:27">
      <c r="A37" s="41"/>
      <c r="B37" s="15" t="s">
        <v>13</v>
      </c>
      <c r="C37" s="28">
        <f t="shared" ref="C37:E50" si="33">C9</f>
        <v>-239.13604000001305</v>
      </c>
      <c r="D37" s="16">
        <f t="shared" ref="D37:F51" si="34">IFERROR(C37/C$51,"")</f>
        <v>-1.2054593771612908E-2</v>
      </c>
      <c r="E37" s="6">
        <f t="shared" si="33"/>
        <v>335.94128999998793</v>
      </c>
      <c r="F37" s="16">
        <f t="shared" si="34"/>
        <v>1.7451136298462712E-2</v>
      </c>
      <c r="G37" s="6">
        <f t="shared" ref="G37:G50" si="35">G9</f>
        <v>224285</v>
      </c>
      <c r="H37" s="33">
        <f t="shared" ref="H37:H51" si="36">IFERROR(G37/G$51,"")</f>
        <v>0.11084073103436688</v>
      </c>
      <c r="I37" s="11">
        <f t="shared" ref="I37:I50" si="37">IF(I$23=0,"",I9+C37)</f>
        <v>281.28488999999195</v>
      </c>
      <c r="J37" s="12">
        <f t="shared" ref="J37:L51" si="38">IFERROR(I37/I$51,"")</f>
        <v>3.6347616737379767E-3</v>
      </c>
      <c r="K37" s="13">
        <f t="shared" ref="K37:K50" si="39">IF(K$23=0,"",K9+E37)</f>
        <v>2072.7302699999918</v>
      </c>
      <c r="L37" s="12">
        <f t="shared" si="38"/>
        <v>2.5596278637992232E-2</v>
      </c>
      <c r="M37" s="13">
        <f t="shared" ref="M37:M50" si="40">M9</f>
        <v>181766</v>
      </c>
      <c r="N37" s="32">
        <f t="shared" ref="N37:N51" si="41">IFERROR(M37/M$51,"")</f>
        <v>8.8122603506461838E-2</v>
      </c>
      <c r="O37" s="108">
        <f t="shared" ref="O37:O50" si="42">IF(O$23=0,"",O9+I37)</f>
        <v>441.12126999998873</v>
      </c>
      <c r="P37" s="16">
        <f t="shared" ref="P37:P51" si="43">IFERROR(O37/O$51,"")</f>
        <v>3.0562604211716803E-3</v>
      </c>
      <c r="Q37" s="6">
        <f t="shared" ref="Q37:Q50" si="44">IF(Q$23=0,"",Q9+K37)</f>
        <v>4562.6908099999891</v>
      </c>
      <c r="R37" s="16">
        <f t="shared" ref="R37:R51" si="45">IFERROR(Q37/Q$51,"")</f>
        <v>2.935089956252596E-2</v>
      </c>
      <c r="S37" s="6">
        <f t="shared" ref="S37:S50" si="46">S9</f>
        <v>233729</v>
      </c>
      <c r="T37" s="33">
        <f t="shared" ref="T37:T51" si="47">IFERROR(S37/S$51,"")</f>
        <v>0.11236918557774112</v>
      </c>
      <c r="U37" s="11">
        <f t="shared" ref="U37:U50" si="48">IF(U$23=0,"",U9+O37)</f>
        <v>1954.2614799999974</v>
      </c>
      <c r="V37" s="12">
        <f t="shared" ref="V37:V51" si="49">IFERROR(U37/U$51,"")</f>
        <v>9.1901487607448477E-3</v>
      </c>
      <c r="W37" s="13">
        <f t="shared" ref="W37:W50" si="50">IF(W$23=0,"",W9+Q37)</f>
        <v>7894.0143299999972</v>
      </c>
      <c r="X37" s="12">
        <f t="shared" ref="X37:X51" si="51">IFERROR(W37/W$51,"")</f>
        <v>3.4646868313307093E-2</v>
      </c>
      <c r="Y37" s="13">
        <f t="shared" ref="Y37:Y50" si="52">Y9</f>
        <v>242131</v>
      </c>
      <c r="Z37" s="32">
        <f t="shared" ref="Z37:Z51" si="53">IFERROR(Y37/Y$51,"")</f>
        <v>0.11174444856721438</v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0</v>
      </c>
      <c r="N38" s="32">
        <f t="shared" si="41"/>
        <v>0</v>
      </c>
      <c r="O38" s="108">
        <f t="shared" si="42"/>
        <v>0</v>
      </c>
      <c r="P38" s="16">
        <f t="shared" si="43"/>
        <v>0</v>
      </c>
      <c r="Q38" s="6">
        <f t="shared" si="44"/>
        <v>0</v>
      </c>
      <c r="R38" s="16">
        <f t="shared" si="45"/>
        <v>0</v>
      </c>
      <c r="S38" s="6">
        <f t="shared" si="46"/>
        <v>0</v>
      </c>
      <c r="T38" s="33">
        <f t="shared" si="47"/>
        <v>0</v>
      </c>
      <c r="U38" s="11">
        <f t="shared" si="48"/>
        <v>0</v>
      </c>
      <c r="V38" s="12">
        <f t="shared" si="49"/>
        <v>0</v>
      </c>
      <c r="W38" s="13">
        <f t="shared" si="50"/>
        <v>0</v>
      </c>
      <c r="X38" s="12">
        <f t="shared" si="51"/>
        <v>0</v>
      </c>
      <c r="Y38" s="13">
        <f t="shared" si="52"/>
        <v>0</v>
      </c>
      <c r="Z38" s="32">
        <f t="shared" si="53"/>
        <v>0</v>
      </c>
      <c r="AA38" s="7"/>
    </row>
    <row r="39" spans="1:27">
      <c r="A39" s="41"/>
      <c r="B39" s="15" t="s">
        <v>15</v>
      </c>
      <c r="C39" s="28">
        <f t="shared" si="33"/>
        <v>4379.1425199999812</v>
      </c>
      <c r="D39" s="16">
        <f t="shared" si="34"/>
        <v>0.22074792300898746</v>
      </c>
      <c r="E39" s="6">
        <f t="shared" si="33"/>
        <v>2201.341849999983</v>
      </c>
      <c r="F39" s="16">
        <f t="shared" si="34"/>
        <v>0.11435306646545634</v>
      </c>
      <c r="G39" s="6">
        <f t="shared" si="35"/>
        <v>231442</v>
      </c>
      <c r="H39" s="33">
        <f t="shared" si="36"/>
        <v>0.11437769120563542</v>
      </c>
      <c r="I39" s="11">
        <f t="shared" si="37"/>
        <v>8763.4674600000126</v>
      </c>
      <c r="J39" s="12">
        <f t="shared" si="38"/>
        <v>0.11324147433820157</v>
      </c>
      <c r="K39" s="13">
        <f t="shared" si="39"/>
        <v>8995.6076000000139</v>
      </c>
      <c r="L39" s="12">
        <f t="shared" si="38"/>
        <v>0.11108733344625774</v>
      </c>
      <c r="M39" s="13">
        <f t="shared" si="40"/>
        <v>253409</v>
      </c>
      <c r="N39" s="32">
        <f t="shared" si="41"/>
        <v>0.12285609427488632</v>
      </c>
      <c r="O39" s="108">
        <f t="shared" si="42"/>
        <v>7854.0332899999948</v>
      </c>
      <c r="P39" s="16">
        <f t="shared" si="43"/>
        <v>5.4415809717795735E-2</v>
      </c>
      <c r="Q39" s="6">
        <f t="shared" si="44"/>
        <v>13744.349999999995</v>
      </c>
      <c r="R39" s="16">
        <f t="shared" si="45"/>
        <v>8.8414721312708125E-2</v>
      </c>
      <c r="S39" s="6">
        <f t="shared" si="46"/>
        <v>192937</v>
      </c>
      <c r="T39" s="33">
        <f t="shared" si="47"/>
        <v>9.2757738910501639E-2</v>
      </c>
      <c r="U39" s="11">
        <f t="shared" si="48"/>
        <v>8065.1867099999936</v>
      </c>
      <c r="V39" s="12">
        <f t="shared" si="49"/>
        <v>3.7927506839096244E-2</v>
      </c>
      <c r="W39" s="13">
        <f t="shared" si="50"/>
        <v>15134.254909999996</v>
      </c>
      <c r="X39" s="12">
        <f t="shared" si="51"/>
        <v>6.6424320373230344E-2</v>
      </c>
      <c r="Y39" s="13">
        <f t="shared" si="52"/>
        <v>200139</v>
      </c>
      <c r="Z39" s="32">
        <f t="shared" si="53"/>
        <v>9.2364968516190485E-2</v>
      </c>
      <c r="AA39" s="7"/>
    </row>
    <row r="40" spans="1:27">
      <c r="A40" s="41"/>
      <c r="B40" s="15" t="s">
        <v>16</v>
      </c>
      <c r="C40" s="28">
        <f t="shared" si="33"/>
        <v>285.62479999999971</v>
      </c>
      <c r="D40" s="16">
        <f t="shared" si="34"/>
        <v>1.4398042783923289E-2</v>
      </c>
      <c r="E40" s="6">
        <f t="shared" si="33"/>
        <v>285.62479999999971</v>
      </c>
      <c r="F40" s="16">
        <f t="shared" si="34"/>
        <v>1.4837346475097856E-2</v>
      </c>
      <c r="G40" s="6">
        <f t="shared" si="35"/>
        <v>20871</v>
      </c>
      <c r="H40" s="33">
        <f t="shared" si="36"/>
        <v>1.0314362964167337E-2</v>
      </c>
      <c r="I40" s="11">
        <f t="shared" si="37"/>
        <v>698.00000000000011</v>
      </c>
      <c r="J40" s="12">
        <f t="shared" si="38"/>
        <v>9.0195518439301191E-3</v>
      </c>
      <c r="K40" s="13">
        <f t="shared" si="39"/>
        <v>698.00000000000011</v>
      </c>
      <c r="L40" s="12">
        <f t="shared" si="38"/>
        <v>8.6196466312612168E-3</v>
      </c>
      <c r="M40" s="13">
        <f t="shared" si="40"/>
        <v>18688</v>
      </c>
      <c r="N40" s="32">
        <f t="shared" si="41"/>
        <v>9.0601939544731076E-3</v>
      </c>
      <c r="O40" s="108">
        <f t="shared" si="42"/>
        <v>825.18190999999854</v>
      </c>
      <c r="P40" s="16">
        <f t="shared" si="43"/>
        <v>5.7171825149123093E-3</v>
      </c>
      <c r="Q40" s="6">
        <f t="shared" si="44"/>
        <v>825.18190999999854</v>
      </c>
      <c r="R40" s="16">
        <f t="shared" si="45"/>
        <v>5.3082341911358556E-3</v>
      </c>
      <c r="S40" s="6">
        <f t="shared" si="46"/>
        <v>19131</v>
      </c>
      <c r="T40" s="33">
        <f t="shared" si="47"/>
        <v>9.1975531033280638E-3</v>
      </c>
      <c r="U40" s="11">
        <f t="shared" si="48"/>
        <v>1018.9777099999984</v>
      </c>
      <c r="V40" s="12">
        <f t="shared" si="49"/>
        <v>4.7918647707179494E-3</v>
      </c>
      <c r="W40" s="13">
        <f t="shared" si="50"/>
        <v>1018.9777099999984</v>
      </c>
      <c r="X40" s="12">
        <f t="shared" si="51"/>
        <v>4.4722982574779769E-3</v>
      </c>
      <c r="Y40" s="13">
        <f t="shared" si="52"/>
        <v>16975</v>
      </c>
      <c r="Z40" s="32">
        <f t="shared" si="53"/>
        <v>7.8340320505365449E-3</v>
      </c>
      <c r="AA40" s="7"/>
    </row>
    <row r="41" spans="1:27">
      <c r="A41" s="41"/>
      <c r="B41" s="15" t="s">
        <v>17</v>
      </c>
      <c r="C41" s="28">
        <f t="shared" si="33"/>
        <v>2017.2427440000047</v>
      </c>
      <c r="D41" s="16">
        <f t="shared" si="34"/>
        <v>0.10168706405631063</v>
      </c>
      <c r="E41" s="6">
        <f t="shared" si="33"/>
        <v>1978.7162640000033</v>
      </c>
      <c r="F41" s="16">
        <f t="shared" si="34"/>
        <v>0.10278833905486946</v>
      </c>
      <c r="G41" s="6">
        <f t="shared" si="35"/>
        <v>115758</v>
      </c>
      <c r="H41" s="33">
        <f t="shared" si="36"/>
        <v>5.7207130851712071E-2</v>
      </c>
      <c r="I41" s="11">
        <f t="shared" si="37"/>
        <v>1445.6747599999985</v>
      </c>
      <c r="J41" s="12">
        <f t="shared" si="38"/>
        <v>1.8681000640804038E-2</v>
      </c>
      <c r="K41" s="13">
        <f t="shared" si="39"/>
        <v>1328.7001600000017</v>
      </c>
      <c r="L41" s="12">
        <f t="shared" si="38"/>
        <v>1.6408203235100647E-2</v>
      </c>
      <c r="M41" s="13">
        <f t="shared" si="40"/>
        <v>114419</v>
      </c>
      <c r="N41" s="32">
        <f t="shared" si="41"/>
        <v>5.5471871365414087E-2</v>
      </c>
      <c r="O41" s="108">
        <f t="shared" si="42"/>
        <v>1060.1613139999954</v>
      </c>
      <c r="P41" s="16">
        <f t="shared" si="43"/>
        <v>7.345211587814913E-3</v>
      </c>
      <c r="Q41" s="6">
        <f t="shared" si="44"/>
        <v>863.36961399999518</v>
      </c>
      <c r="R41" s="16">
        <f t="shared" si="45"/>
        <v>5.5538882385612991E-3</v>
      </c>
      <c r="S41" s="6">
        <f t="shared" si="46"/>
        <v>69127.862999999998</v>
      </c>
      <c r="T41" s="33">
        <f t="shared" si="47"/>
        <v>3.3234393960696634E-2</v>
      </c>
      <c r="U41" s="11">
        <f t="shared" si="48"/>
        <v>4048.7472639999933</v>
      </c>
      <c r="V41" s="12">
        <f t="shared" si="49"/>
        <v>1.9039719112111178E-2</v>
      </c>
      <c r="W41" s="13">
        <f t="shared" si="50"/>
        <v>4488.578093999995</v>
      </c>
      <c r="X41" s="12">
        <f t="shared" si="51"/>
        <v>1.9700391668381074E-2</v>
      </c>
      <c r="Y41" s="13">
        <f t="shared" si="52"/>
        <v>70824</v>
      </c>
      <c r="Z41" s="32">
        <f t="shared" si="53"/>
        <v>3.268556618245657E-2</v>
      </c>
      <c r="AA41" s="7"/>
    </row>
    <row r="42" spans="1:27">
      <c r="A42" s="41"/>
      <c r="B42" s="15" t="s">
        <v>18</v>
      </c>
      <c r="C42" s="28">
        <f t="shared" si="33"/>
        <v>104.76016333999792</v>
      </c>
      <c r="D42" s="16">
        <f t="shared" si="34"/>
        <v>5.2808485601393285E-3</v>
      </c>
      <c r="E42" s="6">
        <f t="shared" si="33"/>
        <v>1363.7108856900004</v>
      </c>
      <c r="F42" s="16">
        <f t="shared" si="34"/>
        <v>7.0840665456378862E-2</v>
      </c>
      <c r="G42" s="6">
        <f t="shared" si="35"/>
        <v>71710</v>
      </c>
      <c r="H42" s="33">
        <f t="shared" si="36"/>
        <v>3.5438789140934297E-2</v>
      </c>
      <c r="I42" s="11">
        <f t="shared" si="37"/>
        <v>1706.8056035999994</v>
      </c>
      <c r="J42" s="12">
        <f t="shared" si="38"/>
        <v>2.2055331846963656E-2</v>
      </c>
      <c r="K42" s="13">
        <f t="shared" si="39"/>
        <v>3513.9367000000016</v>
      </c>
      <c r="L42" s="12">
        <f t="shared" si="38"/>
        <v>4.3393828995157827E-2</v>
      </c>
      <c r="M42" s="13">
        <f t="shared" si="40"/>
        <v>30889</v>
      </c>
      <c r="N42" s="32">
        <f t="shared" si="41"/>
        <v>1.4975402989068911E-2</v>
      </c>
      <c r="O42" s="108">
        <f t="shared" si="42"/>
        <v>1946.0665530800034</v>
      </c>
      <c r="P42" s="16">
        <f t="shared" si="43"/>
        <v>1.3483109039708204E-2</v>
      </c>
      <c r="Q42" s="6">
        <f t="shared" si="44"/>
        <v>3401.6766500000012</v>
      </c>
      <c r="R42" s="16">
        <f t="shared" si="45"/>
        <v>2.1882322045473E-2</v>
      </c>
      <c r="S42" s="6">
        <f t="shared" si="46"/>
        <v>28063</v>
      </c>
      <c r="T42" s="33">
        <f t="shared" si="47"/>
        <v>1.3491763772865793E-2</v>
      </c>
      <c r="U42" s="11">
        <f t="shared" si="48"/>
        <v>2323.4956486000028</v>
      </c>
      <c r="V42" s="12">
        <f t="shared" si="49"/>
        <v>1.0926516678606073E-2</v>
      </c>
      <c r="W42" s="13">
        <f t="shared" si="50"/>
        <v>4322.8793500000011</v>
      </c>
      <c r="X42" s="12">
        <f t="shared" si="51"/>
        <v>1.8973139053544717E-2</v>
      </c>
      <c r="Y42" s="13">
        <f t="shared" si="52"/>
        <v>28607</v>
      </c>
      <c r="Z42" s="32">
        <f t="shared" si="53"/>
        <v>1.3202247709555165E-2</v>
      </c>
      <c r="AA42" s="7"/>
    </row>
    <row r="43" spans="1:27">
      <c r="A43" s="41"/>
      <c r="B43" s="15" t="s">
        <v>19</v>
      </c>
      <c r="C43" s="28">
        <f t="shared" si="33"/>
        <v>5.6439999999952306E-2</v>
      </c>
      <c r="D43" s="16">
        <f t="shared" si="34"/>
        <v>2.8450804507309751E-6</v>
      </c>
      <c r="E43" s="6">
        <f t="shared" si="33"/>
        <v>-205</v>
      </c>
      <c r="F43" s="16">
        <f t="shared" si="34"/>
        <v>-1.0649131403838405E-2</v>
      </c>
      <c r="G43" s="6">
        <f t="shared" si="35"/>
        <v>996</v>
      </c>
      <c r="H43" s="33">
        <f t="shared" si="36"/>
        <v>4.9221913239953373E-4</v>
      </c>
      <c r="I43" s="11">
        <f t="shared" si="37"/>
        <v>-0.61856000000000222</v>
      </c>
      <c r="J43" s="12">
        <f t="shared" si="38"/>
        <v>-7.9930286369361515E-6</v>
      </c>
      <c r="K43" s="13">
        <f t="shared" si="39"/>
        <v>-124</v>
      </c>
      <c r="L43" s="12">
        <f t="shared" si="38"/>
        <v>-1.5312839287627373E-3</v>
      </c>
      <c r="M43" s="13">
        <f t="shared" si="40"/>
        <v>1077</v>
      </c>
      <c r="N43" s="32">
        <f t="shared" si="41"/>
        <v>5.2214409722643068E-4</v>
      </c>
      <c r="O43" s="108">
        <f t="shared" si="42"/>
        <v>0.18569999999994025</v>
      </c>
      <c r="P43" s="16">
        <f t="shared" si="43"/>
        <v>1.2866021178516578E-6</v>
      </c>
      <c r="Q43" s="6">
        <f t="shared" si="44"/>
        <v>-151</v>
      </c>
      <c r="R43" s="16">
        <f t="shared" si="45"/>
        <v>-9.7135353204909163E-4</v>
      </c>
      <c r="S43" s="6">
        <f t="shared" si="46"/>
        <v>1050</v>
      </c>
      <c r="T43" s="33">
        <f t="shared" si="47"/>
        <v>5.0480532949111223E-4</v>
      </c>
      <c r="U43" s="11">
        <f t="shared" si="48"/>
        <v>-65.612140000000068</v>
      </c>
      <c r="V43" s="12">
        <f t="shared" si="49"/>
        <v>-3.0854894970903219E-4</v>
      </c>
      <c r="W43" s="13">
        <f t="shared" si="50"/>
        <v>-319</v>
      </c>
      <c r="X43" s="12">
        <f t="shared" si="51"/>
        <v>-1.4000925929336342E-3</v>
      </c>
      <c r="Y43" s="13">
        <f t="shared" si="52"/>
        <v>882</v>
      </c>
      <c r="Z43" s="32">
        <f t="shared" si="53"/>
        <v>4.0704661375983695E-4</v>
      </c>
      <c r="AA43" s="7"/>
    </row>
    <row r="44" spans="1:27">
      <c r="A44" s="41"/>
      <c r="B44" s="15" t="s">
        <v>20</v>
      </c>
      <c r="C44" s="28">
        <f t="shared" si="33"/>
        <v>1747.5472400000001</v>
      </c>
      <c r="D44" s="16">
        <f t="shared" si="34"/>
        <v>8.8092000164016179E-2</v>
      </c>
      <c r="E44" s="6">
        <f t="shared" si="33"/>
        <v>1747.5472400000001</v>
      </c>
      <c r="F44" s="16">
        <f t="shared" si="34"/>
        <v>9.0779805820366488E-2</v>
      </c>
      <c r="G44" s="6">
        <f t="shared" si="35"/>
        <v>142601</v>
      </c>
      <c r="H44" s="33">
        <f t="shared" si="36"/>
        <v>7.0472831826612348E-2</v>
      </c>
      <c r="I44" s="11">
        <f t="shared" si="37"/>
        <v>4019.9975699999995</v>
      </c>
      <c r="J44" s="12">
        <f t="shared" si="38"/>
        <v>5.1946384663449988E-2</v>
      </c>
      <c r="K44" s="13">
        <f t="shared" si="39"/>
        <v>4019.9975699999995</v>
      </c>
      <c r="L44" s="12">
        <f t="shared" si="38"/>
        <v>4.9643207037147231E-2</v>
      </c>
      <c r="M44" s="13">
        <f t="shared" si="40"/>
        <v>151208</v>
      </c>
      <c r="N44" s="32">
        <f t="shared" si="41"/>
        <v>7.3307673772900775E-2</v>
      </c>
      <c r="O44" s="108">
        <f t="shared" si="42"/>
        <v>6284.2308899999989</v>
      </c>
      <c r="P44" s="16">
        <f t="shared" si="43"/>
        <v>4.3539605665834188E-2</v>
      </c>
      <c r="Q44" s="6">
        <f t="shared" si="44"/>
        <v>6284.2308899999989</v>
      </c>
      <c r="R44" s="16">
        <f t="shared" si="45"/>
        <v>4.042523093518878E-2</v>
      </c>
      <c r="S44" s="6">
        <f t="shared" si="46"/>
        <v>208425.52770000001</v>
      </c>
      <c r="T44" s="33">
        <f t="shared" si="47"/>
        <v>0.10020411160472137</v>
      </c>
      <c r="U44" s="11">
        <f t="shared" si="48"/>
        <v>8467.1718199999996</v>
      </c>
      <c r="V44" s="12">
        <f t="shared" si="49"/>
        <v>3.9817889982965225E-2</v>
      </c>
      <c r="W44" s="13">
        <f t="shared" si="50"/>
        <v>8467.1718199999996</v>
      </c>
      <c r="X44" s="12">
        <f t="shared" si="51"/>
        <v>3.7162459398991848E-2</v>
      </c>
      <c r="Y44" s="13">
        <f t="shared" si="52"/>
        <v>265957</v>
      </c>
      <c r="Z44" s="32">
        <f t="shared" si="53"/>
        <v>0.12274024518789678</v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108">
        <f t="shared" si="42"/>
        <v>0</v>
      </c>
      <c r="P45" s="16">
        <f t="shared" si="43"/>
        <v>0</v>
      </c>
      <c r="Q45" s="6">
        <f t="shared" si="44"/>
        <v>0</v>
      </c>
      <c r="R45" s="16">
        <f t="shared" si="45"/>
        <v>0</v>
      </c>
      <c r="S45" s="6">
        <f t="shared" si="46"/>
        <v>0</v>
      </c>
      <c r="T45" s="33">
        <f t="shared" si="47"/>
        <v>0</v>
      </c>
      <c r="U45" s="11">
        <f t="shared" si="48"/>
        <v>0</v>
      </c>
      <c r="V45" s="12">
        <f t="shared" si="49"/>
        <v>0</v>
      </c>
      <c r="W45" s="13">
        <f t="shared" si="50"/>
        <v>0</v>
      </c>
      <c r="X45" s="12">
        <f t="shared" si="51"/>
        <v>0</v>
      </c>
      <c r="Y45" s="13">
        <f t="shared" si="52"/>
        <v>0</v>
      </c>
      <c r="Z45" s="32">
        <f t="shared" si="53"/>
        <v>0</v>
      </c>
      <c r="AA45" s="7"/>
    </row>
    <row r="46" spans="1:27">
      <c r="A46" s="41"/>
      <c r="B46" s="15" t="s">
        <v>22</v>
      </c>
      <c r="C46" s="28">
        <f t="shared" si="33"/>
        <v>-1365.8664699999993</v>
      </c>
      <c r="D46" s="16">
        <f t="shared" si="34"/>
        <v>-6.8851877960829325E-2</v>
      </c>
      <c r="E46" s="6">
        <f t="shared" si="33"/>
        <v>-1365.8664699999993</v>
      </c>
      <c r="F46" s="16">
        <f t="shared" si="34"/>
        <v>-7.0952641556716572E-2</v>
      </c>
      <c r="G46" s="6">
        <f t="shared" si="35"/>
        <v>10869</v>
      </c>
      <c r="H46" s="33">
        <f t="shared" si="36"/>
        <v>5.3714154116973212E-3</v>
      </c>
      <c r="I46" s="11">
        <f t="shared" si="37"/>
        <v>-3016.3574499999995</v>
      </c>
      <c r="J46" s="12">
        <f t="shared" si="38"/>
        <v>-3.897735300873903E-2</v>
      </c>
      <c r="K46" s="13">
        <f t="shared" si="39"/>
        <v>-3016.3574499999995</v>
      </c>
      <c r="L46" s="12">
        <f t="shared" si="38"/>
        <v>-3.7249191020877023E-2</v>
      </c>
      <c r="M46" s="13">
        <f t="shared" si="40"/>
        <v>4606</v>
      </c>
      <c r="N46" s="32">
        <f t="shared" si="41"/>
        <v>2.2330508002088578E-3</v>
      </c>
      <c r="O46" s="108">
        <f t="shared" si="42"/>
        <v>-1693.8273699999982</v>
      </c>
      <c r="P46" s="16">
        <f t="shared" si="43"/>
        <v>-1.173549747720949E-2</v>
      </c>
      <c r="Q46" s="6">
        <f t="shared" si="44"/>
        <v>-1693.8273699999982</v>
      </c>
      <c r="R46" s="16">
        <f t="shared" si="45"/>
        <v>-1.0896060917423322E-2</v>
      </c>
      <c r="S46" s="6">
        <f t="shared" si="46"/>
        <v>5035</v>
      </c>
      <c r="T46" s="33">
        <f t="shared" si="47"/>
        <v>2.4206617466550001E-3</v>
      </c>
      <c r="U46" s="11">
        <f t="shared" si="48"/>
        <v>4308.8698800000002</v>
      </c>
      <c r="V46" s="12">
        <f t="shared" si="49"/>
        <v>2.0262976880602922E-2</v>
      </c>
      <c r="W46" s="13">
        <f t="shared" si="50"/>
        <v>4308.8698800000002</v>
      </c>
      <c r="X46" s="12">
        <f t="shared" si="51"/>
        <v>1.8911651419758112E-2</v>
      </c>
      <c r="Y46" s="13">
        <f t="shared" si="52"/>
        <v>4708</v>
      </c>
      <c r="Z46" s="32">
        <f t="shared" si="53"/>
        <v>2.1727612897747307E-3</v>
      </c>
      <c r="AA46" s="7"/>
    </row>
    <row r="47" spans="1:27">
      <c r="A47" s="41"/>
      <c r="B47" s="15" t="s">
        <v>23</v>
      </c>
      <c r="C47" s="28">
        <f t="shared" si="33"/>
        <v>17</v>
      </c>
      <c r="D47" s="16">
        <f t="shared" si="34"/>
        <v>8.569519429919817E-4</v>
      </c>
      <c r="E47" s="6">
        <f t="shared" si="33"/>
        <v>17</v>
      </c>
      <c r="F47" s="16">
        <f t="shared" si="34"/>
        <v>8.830987017817213E-4</v>
      </c>
      <c r="G47" s="6">
        <f t="shared" si="35"/>
        <v>14295</v>
      </c>
      <c r="H47" s="33">
        <f t="shared" si="36"/>
        <v>7.0645306201318611E-3</v>
      </c>
      <c r="I47" s="11">
        <f t="shared" si="37"/>
        <v>20</v>
      </c>
      <c r="J47" s="12">
        <f t="shared" si="38"/>
        <v>2.584398809149031E-4</v>
      </c>
      <c r="K47" s="13">
        <f t="shared" si="39"/>
        <v>20</v>
      </c>
      <c r="L47" s="12">
        <f t="shared" si="38"/>
        <v>2.4698127883269956E-4</v>
      </c>
      <c r="M47" s="13">
        <f t="shared" si="40"/>
        <v>14297</v>
      </c>
      <c r="N47" s="32">
        <f t="shared" si="41"/>
        <v>6.9313780483252364E-3</v>
      </c>
      <c r="O47" s="108">
        <f t="shared" si="42"/>
        <v>-55</v>
      </c>
      <c r="P47" s="16">
        <f t="shared" si="43"/>
        <v>-3.8106147809296688E-4</v>
      </c>
      <c r="Q47" s="6">
        <f t="shared" si="44"/>
        <v>-55</v>
      </c>
      <c r="R47" s="16">
        <f t="shared" si="45"/>
        <v>-3.5380426664039758E-4</v>
      </c>
      <c r="S47" s="6">
        <f t="shared" si="46"/>
        <v>14223</v>
      </c>
      <c r="T47" s="33">
        <f t="shared" si="47"/>
        <v>6.8379487631924658E-3</v>
      </c>
      <c r="U47" s="11">
        <f t="shared" si="48"/>
        <v>136</v>
      </c>
      <c r="V47" s="12">
        <f t="shared" si="49"/>
        <v>6.3955629492390182E-4</v>
      </c>
      <c r="W47" s="13">
        <f t="shared" si="50"/>
        <v>136</v>
      </c>
      <c r="X47" s="12">
        <f t="shared" si="51"/>
        <v>5.9690467911904159E-4</v>
      </c>
      <c r="Y47" s="13">
        <f t="shared" si="52"/>
        <v>15149</v>
      </c>
      <c r="Z47" s="32">
        <f t="shared" si="53"/>
        <v>6.9913255689884012E-3</v>
      </c>
      <c r="AA47" s="7"/>
    </row>
    <row r="48" spans="1:27">
      <c r="A48" s="41"/>
      <c r="B48" s="15" t="s">
        <v>24</v>
      </c>
      <c r="C48" s="28">
        <f t="shared" si="33"/>
        <v>1871.4387814699996</v>
      </c>
      <c r="D48" s="16">
        <f t="shared" si="34"/>
        <v>9.4337241174780165E-2</v>
      </c>
      <c r="E48" s="6">
        <f t="shared" si="33"/>
        <v>1871.4387814699996</v>
      </c>
      <c r="F48" s="16">
        <f t="shared" si="34"/>
        <v>9.7215597551771948E-2</v>
      </c>
      <c r="G48" s="6">
        <f t="shared" si="35"/>
        <v>177278</v>
      </c>
      <c r="H48" s="33">
        <f t="shared" si="36"/>
        <v>8.7610063607956354E-2</v>
      </c>
      <c r="I48" s="11">
        <f t="shared" si="37"/>
        <v>5902.1277363800009</v>
      </c>
      <c r="J48" s="12">
        <f t="shared" si="38"/>
        <v>7.62672594667297E-2</v>
      </c>
      <c r="K48" s="13">
        <f t="shared" si="39"/>
        <v>5902.1277363800009</v>
      </c>
      <c r="L48" s="12">
        <f t="shared" si="38"/>
        <v>7.2885752808253948E-2</v>
      </c>
      <c r="M48" s="13">
        <f>M20</f>
        <v>184622</v>
      </c>
      <c r="N48" s="32">
        <f t="shared" si="41"/>
        <v>8.9507230750360336E-2</v>
      </c>
      <c r="O48" s="108">
        <f t="shared" si="42"/>
        <v>10198.366828590002</v>
      </c>
      <c r="P48" s="16">
        <f t="shared" si="43"/>
        <v>7.0658267960668888E-2</v>
      </c>
      <c r="Q48" s="6">
        <f t="shared" si="44"/>
        <v>10198.366828590002</v>
      </c>
      <c r="R48" s="16">
        <f t="shared" si="45"/>
        <v>6.5604103576709871E-2</v>
      </c>
      <c r="S48" s="6">
        <f t="shared" si="46"/>
        <v>197168</v>
      </c>
      <c r="T48" s="33">
        <f t="shared" si="47"/>
        <v>9.4791864004860588E-2</v>
      </c>
      <c r="U48" s="11">
        <f t="shared" si="48"/>
        <v>-6051.8780925899955</v>
      </c>
      <c r="V48" s="12">
        <f t="shared" si="49"/>
        <v>-2.8459681839911672E-2</v>
      </c>
      <c r="W48" s="13">
        <f t="shared" si="50"/>
        <v>-6051.8780925899955</v>
      </c>
      <c r="X48" s="12">
        <f t="shared" si="51"/>
        <v>-2.6561723168566094E-2</v>
      </c>
      <c r="Y48" s="13">
        <f t="shared" si="52"/>
        <v>136508</v>
      </c>
      <c r="Z48" s="32">
        <f t="shared" si="53"/>
        <v>6.2999001305133584E-2</v>
      </c>
      <c r="AA48" s="7"/>
    </row>
    <row r="49" spans="1:27">
      <c r="A49" s="41"/>
      <c r="B49" s="15" t="s">
        <v>25</v>
      </c>
      <c r="C49" s="28">
        <f t="shared" si="33"/>
        <v>9054.9979999999996</v>
      </c>
      <c r="D49" s="16">
        <f t="shared" si="34"/>
        <v>0.4564528311699122</v>
      </c>
      <c r="E49" s="6">
        <f t="shared" si="33"/>
        <v>9054.9979999999996</v>
      </c>
      <c r="F49" s="16">
        <f t="shared" si="34"/>
        <v>0.47037982226094605</v>
      </c>
      <c r="G49" s="6">
        <f t="shared" si="35"/>
        <v>958293</v>
      </c>
      <c r="H49" s="33">
        <f t="shared" si="36"/>
        <v>0.47358448699251637</v>
      </c>
      <c r="I49" s="11">
        <f t="shared" si="37"/>
        <v>53868.525000000001</v>
      </c>
      <c r="J49" s="12">
        <f t="shared" si="38"/>
        <v>0.69608875930307401</v>
      </c>
      <c r="K49" s="13">
        <f t="shared" si="39"/>
        <v>53868.525000000001</v>
      </c>
      <c r="L49" s="12">
        <f t="shared" si="38"/>
        <v>0.66522585966656245</v>
      </c>
      <c r="M49" s="13">
        <f t="shared" si="40"/>
        <v>995366</v>
      </c>
      <c r="N49" s="32">
        <f t="shared" si="41"/>
        <v>0.48256683517166515</v>
      </c>
      <c r="O49" s="108">
        <f t="shared" si="42"/>
        <v>113201.4645</v>
      </c>
      <c r="P49" s="16">
        <f t="shared" si="43"/>
        <v>0.78430395244833662</v>
      </c>
      <c r="Q49" s="6">
        <f t="shared" si="44"/>
        <v>113201.4645</v>
      </c>
      <c r="R49" s="16">
        <f t="shared" si="45"/>
        <v>0.7282029296371183</v>
      </c>
      <c r="S49" s="6">
        <f t="shared" si="46"/>
        <v>1030672</v>
      </c>
      <c r="T49" s="33">
        <f t="shared" si="47"/>
        <v>0.495513065292632</v>
      </c>
      <c r="U49" s="11">
        <f t="shared" si="48"/>
        <v>184064.75371000002</v>
      </c>
      <c r="V49" s="12">
        <f t="shared" si="49"/>
        <v>0.86558655815329499</v>
      </c>
      <c r="W49" s="13">
        <f t="shared" si="50"/>
        <v>184064.75371000002</v>
      </c>
      <c r="X49" s="12">
        <f t="shared" si="51"/>
        <v>0.80786112316465419</v>
      </c>
      <c r="Y49" s="13">
        <f t="shared" si="52"/>
        <v>1079481</v>
      </c>
      <c r="Z49" s="32">
        <f t="shared" si="53"/>
        <v>0.49818490438558116</v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108">
        <f t="shared" si="42"/>
        <v>0</v>
      </c>
      <c r="P50" s="16">
        <f t="shared" si="43"/>
        <v>0</v>
      </c>
      <c r="Q50" s="6">
        <f t="shared" si="44"/>
        <v>0</v>
      </c>
      <c r="R50" s="16">
        <f t="shared" si="45"/>
        <v>0</v>
      </c>
      <c r="S50" s="6">
        <f t="shared" si="46"/>
        <v>0</v>
      </c>
      <c r="T50" s="33">
        <f t="shared" si="47"/>
        <v>0</v>
      </c>
      <c r="U50" s="11">
        <f t="shared" si="48"/>
        <v>0</v>
      </c>
      <c r="V50" s="12">
        <f t="shared" si="49"/>
        <v>0</v>
      </c>
      <c r="W50" s="13">
        <f t="shared" si="50"/>
        <v>0</v>
      </c>
      <c r="X50" s="12">
        <f t="shared" si="51"/>
        <v>0</v>
      </c>
      <c r="Y50" s="13">
        <f t="shared" si="52"/>
        <v>0</v>
      </c>
      <c r="Z50" s="32">
        <f t="shared" si="53"/>
        <v>0</v>
      </c>
      <c r="AA50" s="7"/>
    </row>
    <row r="51" spans="1:27">
      <c r="A51" s="41"/>
      <c r="B51" s="17" t="s">
        <v>27</v>
      </c>
      <c r="C51" s="18">
        <f>SUM(C36:C50)</f>
        <v>19837.75185880997</v>
      </c>
      <c r="D51" s="19">
        <f t="shared" si="34"/>
        <v>1</v>
      </c>
      <c r="E51" s="23">
        <f>SUM(E36:E50)</f>
        <v>19250.396321159977</v>
      </c>
      <c r="F51" s="19">
        <f t="shared" si="34"/>
        <v>1</v>
      </c>
      <c r="G51" s="23">
        <f>SUM(G36:G50)</f>
        <v>2023489</v>
      </c>
      <c r="H51" s="34">
        <f t="shared" si="36"/>
        <v>1</v>
      </c>
      <c r="I51" s="20">
        <f>SUM(I36:I50)</f>
        <v>77387.436989980008</v>
      </c>
      <c r="J51" s="21">
        <f t="shared" si="38"/>
        <v>1</v>
      </c>
      <c r="K51" s="22">
        <f>SUM(K36:K50)</f>
        <v>80977.797566380003</v>
      </c>
      <c r="L51" s="21">
        <f t="shared" si="38"/>
        <v>1</v>
      </c>
      <c r="M51" s="22">
        <f>SUM(M36:M50)</f>
        <v>2062649</v>
      </c>
      <c r="N51" s="35">
        <f t="shared" si="41"/>
        <v>1</v>
      </c>
      <c r="O51" s="29">
        <f>SUM(O36:O50)</f>
        <v>144333.66572567</v>
      </c>
      <c r="P51" s="19">
        <f t="shared" si="43"/>
        <v>1</v>
      </c>
      <c r="Q51" s="23">
        <f>SUM(Q36:Q50)</f>
        <v>155453.18467259</v>
      </c>
      <c r="R51" s="19">
        <f t="shared" si="45"/>
        <v>1</v>
      </c>
      <c r="S51" s="23">
        <f>SUM(S36:S50)</f>
        <v>2080009.73575</v>
      </c>
      <c r="T51" s="34">
        <f t="shared" si="47"/>
        <v>1</v>
      </c>
      <c r="U51" s="20">
        <f>SUM(U36:U50)</f>
        <v>212647.42616001001</v>
      </c>
      <c r="V51" s="21">
        <f t="shared" si="49"/>
        <v>1</v>
      </c>
      <c r="W51" s="22">
        <f>SUM(W36:W50)</f>
        <v>227842.07388141</v>
      </c>
      <c r="X51" s="21">
        <f t="shared" si="51"/>
        <v>1</v>
      </c>
      <c r="Y51" s="22">
        <f>SUM(Y36:Y50)</f>
        <v>2166828</v>
      </c>
      <c r="Z51" s="35">
        <f t="shared" si="53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13215.632390447972</v>
      </c>
      <c r="D53" s="9">
        <f>IFERROR(C53/C$55,"")</f>
        <v>0.66618599146247992</v>
      </c>
      <c r="E53" s="5">
        <f t="shared" si="54"/>
        <v>10256.771870447979</v>
      </c>
      <c r="F53" s="9">
        <f>IFERROR(E53/E$55,"")</f>
        <v>0.53280834842728753</v>
      </c>
      <c r="G53" s="5">
        <f t="shared" ref="G53:G54" si="55">G25</f>
        <v>1861381</v>
      </c>
      <c r="H53" s="31">
        <f>IFERROR(G53/G$55,"")</f>
        <v>0.91988688843873134</v>
      </c>
      <c r="I53" s="54">
        <f t="shared" ref="I53:I54" si="56">IF(I$23=0,"",I25+C53)</f>
        <v>59727.134605909021</v>
      </c>
      <c r="J53" s="55">
        <f>IFERROR(I53/I$55,"")</f>
        <v>0.7717936777469756</v>
      </c>
      <c r="K53" s="56">
        <f t="shared" ref="K53:K54" si="57">IF(K$23=0,"",K25+E53)</f>
        <v>61510.364085909016</v>
      </c>
      <c r="L53" s="55">
        <f>IFERROR(K53/K$55,"")</f>
        <v>0.75959541917013806</v>
      </c>
      <c r="M53" s="56">
        <f t="shared" ref="M53:M54" si="58">M25</f>
        <v>1928852</v>
      </c>
      <c r="N53" s="57">
        <f>IFERROR(M53/M$55,"")</f>
        <v>0.93513341339219613</v>
      </c>
      <c r="O53" s="27">
        <f t="shared" ref="O53:O54" si="59">IF(O$23=0,"",O25+I53)</f>
        <v>130866.03866736297</v>
      </c>
      <c r="P53" s="9">
        <f>IFERROR(O53/O$55,"")</f>
        <v>0.90669102048648542</v>
      </c>
      <c r="Q53" s="5">
        <f t="shared" ref="Q53:Q54" si="60">IF(Q$23=0,"",Q25+K53)</f>
        <v>140529.94751736301</v>
      </c>
      <c r="R53" s="9">
        <f>IFERROR(Q53/Q$55,"")</f>
        <v>0.90400172767989417</v>
      </c>
      <c r="S53" s="5">
        <f t="shared" ref="S53:S54" si="61">S25</f>
        <v>1969474.73575</v>
      </c>
      <c r="T53" s="31">
        <f>IFERROR(S53/S$55,"")</f>
        <v>0.94685842181399993</v>
      </c>
      <c r="U53" s="54">
        <f t="shared" ref="U53:U54" si="62">IF(U$23=0,"",U25+O53)</f>
        <v>198778.12908882042</v>
      </c>
      <c r="V53" s="55">
        <f>IFERROR(U53/U$55,"")</f>
        <v>0.93477796876434605</v>
      </c>
      <c r="W53" s="56">
        <f t="shared" ref="W53:W54" si="63">IF(W$23=0,"",W25+Q53)</f>
        <v>211973.39310882043</v>
      </c>
      <c r="X53" s="55">
        <f>IFERROR(W53/W$55,"")</f>
        <v>0.93035228084849186</v>
      </c>
      <c r="Y53" s="56">
        <f t="shared" ref="Y53:Y54" si="64">Y25</f>
        <v>2072609</v>
      </c>
      <c r="Z53" s="57">
        <f>IFERROR(Y53/Y$55,"")</f>
        <v>0.95651754546276857</v>
      </c>
      <c r="AA53" s="7"/>
    </row>
    <row r="54" spans="1:27">
      <c r="A54" s="41"/>
      <c r="B54" s="15" t="s">
        <v>29</v>
      </c>
      <c r="C54" s="28">
        <f t="shared" si="54"/>
        <v>6622.1194683619942</v>
      </c>
      <c r="D54" s="16">
        <f t="shared" ref="D54:F55" si="65">IFERROR(C54/C$55,"")</f>
        <v>0.33381400853752002</v>
      </c>
      <c r="E54" s="6">
        <f t="shared" si="54"/>
        <v>8993.6244507119973</v>
      </c>
      <c r="F54" s="16">
        <f t="shared" si="65"/>
        <v>0.46719165157271242</v>
      </c>
      <c r="G54" s="6">
        <f t="shared" si="55"/>
        <v>162108</v>
      </c>
      <c r="H54" s="33">
        <f t="shared" ref="H54:H55" si="66">IFERROR(G54/G$55,"")</f>
        <v>8.0113111561268685E-2</v>
      </c>
      <c r="I54" s="11">
        <f t="shared" si="56"/>
        <v>17660.302384071001</v>
      </c>
      <c r="J54" s="12">
        <f t="shared" ref="J54:L55" si="67">IFERROR(I54/I$55,"")</f>
        <v>0.2282063222530244</v>
      </c>
      <c r="K54" s="13">
        <f t="shared" si="57"/>
        <v>19467.433480471002</v>
      </c>
      <c r="L54" s="12">
        <f t="shared" si="67"/>
        <v>0.24040458082986194</v>
      </c>
      <c r="M54" s="13">
        <f t="shared" si="58"/>
        <v>133797</v>
      </c>
      <c r="N54" s="32">
        <f t="shared" ref="N54:N55" si="68">IFERROR(M54/M$55,"")</f>
        <v>6.4866586607803853E-2</v>
      </c>
      <c r="O54" s="28">
        <f t="shared" si="59"/>
        <v>13467.627058307</v>
      </c>
      <c r="P54" s="16">
        <f t="shared" ref="P54:P55" si="69">IFERROR(O54/O$55,"")</f>
        <v>9.3308979513514578E-2</v>
      </c>
      <c r="Q54" s="6">
        <f t="shared" si="60"/>
        <v>14923.237155226998</v>
      </c>
      <c r="R54" s="16">
        <f t="shared" ref="R54:R55" si="70">IFERROR(Q54/Q$55,"")</f>
        <v>9.599827232010584E-2</v>
      </c>
      <c r="S54" s="6">
        <f t="shared" si="61"/>
        <v>110535</v>
      </c>
      <c r="T54" s="33">
        <f t="shared" ref="T54:T55" si="71">IFERROR(S54/S$55,"")</f>
        <v>5.3141578186000085E-2</v>
      </c>
      <c r="U54" s="11">
        <f t="shared" si="62"/>
        <v>13869.297071189601</v>
      </c>
      <c r="V54" s="12">
        <f t="shared" ref="V54:V55" si="72">IFERROR(U54/U$55,"")</f>
        <v>6.522203123565401E-2</v>
      </c>
      <c r="W54" s="13">
        <f t="shared" si="63"/>
        <v>15868.6807725896</v>
      </c>
      <c r="X54" s="12">
        <f t="shared" ref="X54:X55" si="73">IFERROR(W54/W$55,"")</f>
        <v>6.9647719151508081E-2</v>
      </c>
      <c r="Y54" s="13">
        <f t="shared" si="64"/>
        <v>94219</v>
      </c>
      <c r="Z54" s="32">
        <f t="shared" ref="Z54:Z55" si="74">IFERROR(Y54/Y$55,"")</f>
        <v>4.3482454537231381E-2</v>
      </c>
      <c r="AA54" s="7"/>
    </row>
    <row r="55" spans="1:27">
      <c r="A55" s="41"/>
      <c r="B55" s="17" t="s">
        <v>27</v>
      </c>
      <c r="C55" s="29">
        <f>SUM(C53:C54)</f>
        <v>19837.751858809967</v>
      </c>
      <c r="D55" s="19">
        <f t="shared" si="65"/>
        <v>1</v>
      </c>
      <c r="E55" s="23">
        <f>SUM(E53:E54)</f>
        <v>19250.396321159977</v>
      </c>
      <c r="F55" s="19">
        <f t="shared" si="65"/>
        <v>1</v>
      </c>
      <c r="G55" s="23">
        <f>SUM(G53:G54)</f>
        <v>2023489</v>
      </c>
      <c r="H55" s="34">
        <f t="shared" si="66"/>
        <v>1</v>
      </c>
      <c r="I55" s="20">
        <f>SUM(I53:I54)</f>
        <v>77387.436989980022</v>
      </c>
      <c r="J55" s="21">
        <f t="shared" si="67"/>
        <v>1</v>
      </c>
      <c r="K55" s="22">
        <f>SUM(K53:K54)</f>
        <v>80977.797566380017</v>
      </c>
      <c r="L55" s="21">
        <f t="shared" si="67"/>
        <v>1</v>
      </c>
      <c r="M55" s="22">
        <f>SUM(M53:M54)</f>
        <v>2062649</v>
      </c>
      <c r="N55" s="35">
        <f t="shared" si="68"/>
        <v>1</v>
      </c>
      <c r="O55" s="29">
        <f>SUM(O53:O54)</f>
        <v>144333.66572566997</v>
      </c>
      <c r="P55" s="19">
        <f t="shared" si="69"/>
        <v>1</v>
      </c>
      <c r="Q55" s="23">
        <f>SUM(Q53:Q54)</f>
        <v>155453.18467259</v>
      </c>
      <c r="R55" s="19">
        <f t="shared" si="70"/>
        <v>1</v>
      </c>
      <c r="S55" s="23">
        <f>SUM(S53:S54)</f>
        <v>2080009.73575</v>
      </c>
      <c r="T55" s="34">
        <f t="shared" si="71"/>
        <v>1</v>
      </c>
      <c r="U55" s="20">
        <f>SUM(U53:U54)</f>
        <v>212647.42616001001</v>
      </c>
      <c r="V55" s="21">
        <f t="shared" si="72"/>
        <v>1</v>
      </c>
      <c r="W55" s="22">
        <f>SUM(W53:W54)</f>
        <v>227842.07388141003</v>
      </c>
      <c r="X55" s="21">
        <f t="shared" si="73"/>
        <v>1</v>
      </c>
      <c r="Y55" s="22">
        <f>SUM(Y53:Y54)</f>
        <v>2166828</v>
      </c>
      <c r="Z55" s="35">
        <f t="shared" si="74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10763.336693339965</v>
      </c>
      <c r="D57" s="9">
        <f>IFERROR(C57/C$59,"")</f>
        <v>0.54256837014321035</v>
      </c>
      <c r="E57" s="5">
        <f t="shared" si="75"/>
        <v>10175.981155689975</v>
      </c>
      <c r="F57" s="9">
        <f>IFERROR(E57/E$59,"")</f>
        <v>0.52861151458500455</v>
      </c>
      <c r="G57" s="5">
        <f t="shared" ref="G57:G58" si="76">G29</f>
        <v>623644</v>
      </c>
      <c r="H57" s="31">
        <f>IFERROR(G57/G$59,"")</f>
        <v>0.30820231787768554</v>
      </c>
      <c r="I57" s="54">
        <f t="shared" ref="I57:I58" si="77">IF(I$23=0,"",I29+C57)</f>
        <v>21290.935283577637</v>
      </c>
      <c r="J57" s="55">
        <f>IFERROR(I57/I$59,"")</f>
        <v>0.27512133896273561</v>
      </c>
      <c r="K57" s="56">
        <f t="shared" ref="K57:K58" si="78">IF(K$23=0,"",K29+E57)</f>
        <v>24881.295859977632</v>
      </c>
      <c r="L57" s="55">
        <f>IFERROR(K57/K$59,"")</f>
        <v>0.30726071352560141</v>
      </c>
      <c r="M57" s="56">
        <f t="shared" ref="M57:M58" si="79">M29</f>
        <v>614062</v>
      </c>
      <c r="N57" s="57">
        <f>IFERROR(M57/M$59,"")</f>
        <v>0.29770552333431427</v>
      </c>
      <c r="O57" s="27">
        <f t="shared" ref="O57:O58" si="80">IF(O$23=0,"",O29+I57)</f>
        <v>26736.728413057601</v>
      </c>
      <c r="P57" s="9">
        <f>IFERROR(O57/O$59,"")</f>
        <v>0.18524249542636284</v>
      </c>
      <c r="Q57" s="5">
        <f t="shared" ref="Q57:Q58" si="81">IF(Q$23=0,"",Q29+K57)</f>
        <v>37856.247359977628</v>
      </c>
      <c r="R57" s="9">
        <f>IFERROR(Q57/Q$59,"")</f>
        <v>0.24352185154462494</v>
      </c>
      <c r="S57" s="5">
        <f t="shared" ref="S57:S58" si="82">S29</f>
        <v>570945.34505000012</v>
      </c>
      <c r="T57" s="31">
        <f>IFERROR(S57/S$59,"")</f>
        <v>0.27449166955179244</v>
      </c>
      <c r="U57" s="54">
        <f t="shared" ref="U57:U58" si="83">IF(U$23=0,"",U29+O57)</f>
        <v>24748.725481870279</v>
      </c>
      <c r="V57" s="55">
        <f>IFERROR(U57/U$59,"")</f>
        <v>0.1163838468623067</v>
      </c>
      <c r="W57" s="56">
        <f t="shared" ref="W57:W58" si="84">IF(W$23=0,"",W29+Q57)</f>
        <v>39943.373203270297</v>
      </c>
      <c r="X57" s="55">
        <f>IFERROR(W57/W$59,"")</f>
        <v>0.17531166444728069</v>
      </c>
      <c r="Y57" s="56">
        <f t="shared" ref="Y57:Y58" si="85">Y29</f>
        <v>611755</v>
      </c>
      <c r="Z57" s="57">
        <f>IFERROR(Y57/Y$59,"")</f>
        <v>0.28232743900300344</v>
      </c>
      <c r="AA57" s="7"/>
    </row>
    <row r="58" spans="1:27">
      <c r="A58" s="41"/>
      <c r="B58" s="15" t="s">
        <v>31</v>
      </c>
      <c r="C58" s="28">
        <f t="shared" si="75"/>
        <v>9074.4151654700017</v>
      </c>
      <c r="D58" s="16">
        <f t="shared" ref="D58:F59" si="86">IFERROR(C58/C$59,"")</f>
        <v>0.45743162985678965</v>
      </c>
      <c r="E58" s="6">
        <f t="shared" si="75"/>
        <v>9074.4151654700017</v>
      </c>
      <c r="F58" s="16">
        <f t="shared" si="86"/>
        <v>0.47138848541499545</v>
      </c>
      <c r="G58" s="6">
        <f t="shared" si="76"/>
        <v>1399845</v>
      </c>
      <c r="H58" s="33">
        <f t="shared" ref="H58:H59" si="87">IFERROR(G58/G$59,"")</f>
        <v>0.69179768212231452</v>
      </c>
      <c r="I58" s="11">
        <f t="shared" si="77"/>
        <v>56096.501706402385</v>
      </c>
      <c r="J58" s="12">
        <f t="shared" ref="J58:L59" si="88">IFERROR(I58/I$59,"")</f>
        <v>0.72487866103726439</v>
      </c>
      <c r="K58" s="13">
        <f t="shared" si="78"/>
        <v>56096.501706402385</v>
      </c>
      <c r="L58" s="12">
        <f t="shared" si="88"/>
        <v>0.69273928647439864</v>
      </c>
      <c r="M58" s="13">
        <f t="shared" si="79"/>
        <v>1448587</v>
      </c>
      <c r="N58" s="32">
        <f t="shared" ref="N58:N59" si="89">IFERROR(M58/M$59,"")</f>
        <v>0.70229447666568567</v>
      </c>
      <c r="O58" s="28">
        <f t="shared" si="80"/>
        <v>117596.93731261237</v>
      </c>
      <c r="P58" s="16">
        <f t="shared" ref="P58:P59" si="90">IFERROR(O58/O$59,"")</f>
        <v>0.81475750457363716</v>
      </c>
      <c r="Q58" s="6">
        <f t="shared" si="81"/>
        <v>117596.93731261237</v>
      </c>
      <c r="R58" s="16">
        <f t="shared" ref="R58:R59" si="91">IFERROR(Q58/Q$59,"")</f>
        <v>0.75647814845537509</v>
      </c>
      <c r="S58" s="6">
        <f t="shared" si="82"/>
        <v>1509064.3906999999</v>
      </c>
      <c r="T58" s="33">
        <f t="shared" ref="T58:T59" si="92">IFERROR(S58/S$59,"")</f>
        <v>0.72550833044820751</v>
      </c>
      <c r="U58" s="11">
        <f t="shared" si="83"/>
        <v>187898.70067813975</v>
      </c>
      <c r="V58" s="12">
        <f t="shared" ref="V58:V59" si="93">IFERROR(U58/U$59,"")</f>
        <v>0.88361615313769326</v>
      </c>
      <c r="W58" s="13">
        <f t="shared" si="84"/>
        <v>187898.70067813975</v>
      </c>
      <c r="X58" s="12">
        <f t="shared" ref="X58:X59" si="94">IFERROR(W58/W$59,"")</f>
        <v>0.82468833555271925</v>
      </c>
      <c r="Y58" s="13">
        <f t="shared" si="85"/>
        <v>1555073</v>
      </c>
      <c r="Z58" s="32">
        <f t="shared" ref="Z58:Z59" si="95">IFERROR(Y58/Y$59,"")</f>
        <v>0.7176725609969965</v>
      </c>
      <c r="AA58" s="7"/>
    </row>
    <row r="59" spans="1:27">
      <c r="A59" s="41"/>
      <c r="B59" s="17" t="s">
        <v>27</v>
      </c>
      <c r="C59" s="29">
        <f>SUM(C57:C58)</f>
        <v>19837.751858809967</v>
      </c>
      <c r="D59" s="19">
        <f t="shared" si="86"/>
        <v>1</v>
      </c>
      <c r="E59" s="23">
        <f>SUM(E57:E58)</f>
        <v>19250.396321159977</v>
      </c>
      <c r="F59" s="19">
        <f t="shared" si="86"/>
        <v>1</v>
      </c>
      <c r="G59" s="23">
        <f>SUM(G57:G58)</f>
        <v>2023489</v>
      </c>
      <c r="H59" s="34">
        <f t="shared" si="87"/>
        <v>1</v>
      </c>
      <c r="I59" s="20">
        <f>SUM(I57:I58)</f>
        <v>77387.436989980022</v>
      </c>
      <c r="J59" s="21">
        <f t="shared" si="88"/>
        <v>1</v>
      </c>
      <c r="K59" s="22">
        <f>SUM(K57:K58)</f>
        <v>80977.797566380017</v>
      </c>
      <c r="L59" s="21">
        <f t="shared" si="88"/>
        <v>1</v>
      </c>
      <c r="M59" s="22">
        <f>SUM(M57:M58)</f>
        <v>2062649</v>
      </c>
      <c r="N59" s="35">
        <f t="shared" si="89"/>
        <v>1</v>
      </c>
      <c r="O59" s="29">
        <f>SUM(O57:O58)</f>
        <v>144333.66572566997</v>
      </c>
      <c r="P59" s="19">
        <f t="shared" si="90"/>
        <v>1</v>
      </c>
      <c r="Q59" s="23">
        <f>SUM(Q57:Q58)</f>
        <v>155453.18467259</v>
      </c>
      <c r="R59" s="19">
        <f t="shared" si="91"/>
        <v>1</v>
      </c>
      <c r="S59" s="23">
        <f>SUM(S57:S58)</f>
        <v>2080009.73575</v>
      </c>
      <c r="T59" s="34">
        <f t="shared" si="92"/>
        <v>1</v>
      </c>
      <c r="U59" s="20">
        <f>SUM(U57:U58)</f>
        <v>212647.42616001004</v>
      </c>
      <c r="V59" s="21">
        <f t="shared" si="93"/>
        <v>1</v>
      </c>
      <c r="W59" s="22">
        <f>SUM(W57:W58)</f>
        <v>227842.07388141006</v>
      </c>
      <c r="X59" s="21">
        <f t="shared" si="94"/>
        <v>1</v>
      </c>
      <c r="Y59" s="22">
        <f>SUM(Y57:Y58)</f>
        <v>2166828</v>
      </c>
      <c r="Z59" s="35">
        <f t="shared" si="95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2023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2042.6590000000001</v>
      </c>
      <c r="D8" s="9">
        <f>IFERROR(C8/C$23,"")</f>
        <v>4.8904824830937631E-2</v>
      </c>
      <c r="E8" s="5">
        <f>'נוסטרו חיים'!E8+'כללי והון'!E8</f>
        <v>2042.6590000000001</v>
      </c>
      <c r="F8" s="9">
        <f>IFERROR(E8/E$23,"")</f>
        <v>4.9842013979102678E-2</v>
      </c>
      <c r="G8" s="5">
        <f>'נוסטרו חיים'!G8+'כללי והון'!G8</f>
        <v>261829</v>
      </c>
      <c r="H8" s="9">
        <f>IFERROR(G8/G$23,"")</f>
        <v>8.0763933551414979E-2</v>
      </c>
      <c r="I8" s="11">
        <f>'נוסטרו חיים'!I8+'כללי והון'!I8</f>
        <v>1782.7275199999997</v>
      </c>
      <c r="J8" s="12">
        <f>IFERROR(I8/I$23,"")</f>
        <v>2.0734599332831141E-2</v>
      </c>
      <c r="K8" s="13">
        <f>'נוסטרו חיים'!K8+'כללי והון'!K8</f>
        <v>1782.7275199999997</v>
      </c>
      <c r="L8" s="12">
        <f>IFERROR(K8/K$23,"")</f>
        <v>1.9756056942109204E-2</v>
      </c>
      <c r="M8" s="13">
        <f>'נוסטרו חיים'!M8+'כללי והון'!M8</f>
        <v>286437</v>
      </c>
      <c r="N8" s="12">
        <f>IFERROR(M8/M$23,"")</f>
        <v>8.821450602408154E-2</v>
      </c>
      <c r="O8" s="14">
        <f>'נוסטרו חיים'!O8+'כללי והון'!O8</f>
        <v>633.61602000000016</v>
      </c>
      <c r="P8" s="9">
        <f>IFERROR(O8/O$23,"")</f>
        <v>7.2696459698625305E-3</v>
      </c>
      <c r="Q8" s="6">
        <f>'נוסטרו חיים'!Q8+'כללי והון'!Q8</f>
        <v>633.61602000000016</v>
      </c>
      <c r="R8" s="9">
        <f>IFERROR(Q8/Q$23,"")</f>
        <v>6.6958747792157563E-3</v>
      </c>
      <c r="S8" s="6">
        <f>'נוסטרו חיים'!S8+'כללי והון'!S8</f>
        <v>144778.34505</v>
      </c>
      <c r="T8" s="9">
        <f>IFERROR(S8/S$23,"")</f>
        <v>4.4333064814345111E-2</v>
      </c>
      <c r="U8" s="11">
        <f>'נוסטרו חיים'!U8+'כללי והון'!U8</f>
        <v>380.09147999999959</v>
      </c>
      <c r="V8" s="12">
        <f>IFERROR(U8/U$23,"")</f>
        <v>4.6863473109388489E-3</v>
      </c>
      <c r="W8" s="13">
        <f>'נוסטרו חיים'!W8+'כללי והון'!W8</f>
        <v>380.09147999999959</v>
      </c>
      <c r="X8" s="12">
        <f>IFERROR(W8/W$23,"")</f>
        <v>4.4508759330392248E-3</v>
      </c>
      <c r="Y8" s="13">
        <f>'נוסטרו חיים'!Y8+'כללי והון'!Y8</f>
        <v>114794</v>
      </c>
      <c r="Z8" s="12">
        <f>IFERROR(Y8/Y$23,"")</f>
        <v>3.4914004562781126E-2</v>
      </c>
      <c r="AA8" s="7"/>
    </row>
    <row r="9" spans="1:27">
      <c r="A9" s="43"/>
      <c r="B9" s="15" t="s">
        <v>13</v>
      </c>
      <c r="C9" s="14">
        <f>'נוסטרו חיים'!C9+'כללי והון'!C9</f>
        <v>240.26494999998681</v>
      </c>
      <c r="D9" s="16">
        <f t="shared" ref="D9:F23" si="0">IFERROR(C9/C$23,"")</f>
        <v>5.7523626277138492E-3</v>
      </c>
      <c r="E9" s="6">
        <f>'נוסטרו חיים'!E9+'כללי והון'!E9</f>
        <v>620.03393999998798</v>
      </c>
      <c r="F9" s="16">
        <f t="shared" si="0"/>
        <v>1.5129172468335395E-2</v>
      </c>
      <c r="G9" s="6">
        <f>'נוסטרו חיים'!G9+'כללי והון'!G9</f>
        <v>256987</v>
      </c>
      <c r="H9" s="16">
        <f t="shared" ref="H9:H23" si="1">IFERROR(G9/G$23,"")</f>
        <v>7.9270367268627545E-2</v>
      </c>
      <c r="I9" s="11">
        <f>'נוסטרו חיים'!I9+'כללי והון'!I9</f>
        <v>1112.9105300000056</v>
      </c>
      <c r="J9" s="12">
        <f t="shared" ref="J9" si="2">IFERROR(I9/I$23,"")</f>
        <v>1.2944072312766491E-2</v>
      </c>
      <c r="K9" s="13">
        <f>'נוסטרו חיים'!K9+'כללי והון'!K9</f>
        <v>2410.1805700000041</v>
      </c>
      <c r="L9" s="12">
        <f t="shared" ref="L9" si="3">IFERROR(K9/K$23,"")</f>
        <v>2.6709446086121625E-2</v>
      </c>
      <c r="M9" s="13">
        <f>'נוסטרו חיים'!M9+'כללי והון'!M9</f>
        <v>214684</v>
      </c>
      <c r="N9" s="12">
        <f t="shared" ref="N9:N23" si="4">IFERROR(M9/M$23,"")</f>
        <v>6.6116608578060523E-2</v>
      </c>
      <c r="O9" s="14">
        <f>'נוסטרו חיים'!O9+'כללי והון'!O9</f>
        <v>1029.9886199999964</v>
      </c>
      <c r="P9" s="16">
        <f t="shared" ref="P9" si="5">IFERROR(O9/O$23,"")</f>
        <v>1.1817334764337621E-2</v>
      </c>
      <c r="Q9" s="6">
        <f>'נוסטרו חיים'!Q9+'כללי והון'!Q9</f>
        <v>3299.6421599999971</v>
      </c>
      <c r="R9" s="16">
        <f t="shared" ref="R9" si="6">IFERROR(Q9/Q$23,"")</f>
        <v>3.4869684512681631E-2</v>
      </c>
      <c r="S9" s="6">
        <f>'נוסטרו חיים'!S9+'כללי והון'!S9</f>
        <v>301974</v>
      </c>
      <c r="T9" s="16">
        <f t="shared" ref="T9:T23" si="7">IFERROR(S9/S$23,"")</f>
        <v>9.2468475928659255E-2</v>
      </c>
      <c r="U9" s="11">
        <f>'נוסטרו חיים'!U9+'כללי והון'!U9</f>
        <v>2087.8474600000081</v>
      </c>
      <c r="V9" s="12">
        <f t="shared" ref="V9" si="8">IFERROR(U9/U$23,"")</f>
        <v>2.5742166937868623E-2</v>
      </c>
      <c r="W9" s="13">
        <f>'נוסטרו חיים'!W9+'כללי והון'!W9</f>
        <v>4121.7813100000076</v>
      </c>
      <c r="X9" s="12">
        <f t="shared" ref="X9" si="9">IFERROR(W9/W$23,"")</f>
        <v>4.8266110132039644E-2</v>
      </c>
      <c r="Y9" s="13">
        <f>'נוסטרו חיים'!Y9+'כללי והון'!Y9</f>
        <v>310931</v>
      </c>
      <c r="Z9" s="12">
        <f t="shared" ref="Z9:Z23" si="10">IFERROR(Y9/Y$23,"")</f>
        <v>9.456806412103505E-2</v>
      </c>
      <c r="AA9" s="7"/>
    </row>
    <row r="10" spans="1:27">
      <c r="A10" s="43"/>
      <c r="B10" s="15" t="s">
        <v>14</v>
      </c>
      <c r="C10" s="14">
        <f>'נוסטרו חיים'!C10+'כללי והון'!C10</f>
        <v>21156.95796</v>
      </c>
      <c r="D10" s="16">
        <f t="shared" si="0"/>
        <v>0.50653453316941865</v>
      </c>
      <c r="E10" s="6">
        <f>'נוסטרו חיים'!E10+'כללי והון'!E10</f>
        <v>21156.95796</v>
      </c>
      <c r="F10" s="16">
        <f t="shared" si="0"/>
        <v>0.51624152362073528</v>
      </c>
      <c r="G10" s="6">
        <f>'נוסטרו חיים'!G10+'כללי והון'!G10</f>
        <v>968628</v>
      </c>
      <c r="H10" s="16">
        <f t="shared" si="1"/>
        <v>0.29878358557699869</v>
      </c>
      <c r="I10" s="11">
        <f>'נוסטרו חיים'!I10+'כללי והון'!I10</f>
        <v>27550.947639999991</v>
      </c>
      <c r="J10" s="12">
        <f t="shared" ref="J10" si="11">IFERROR(I10/I$23,"")</f>
        <v>0.32044036687962818</v>
      </c>
      <c r="K10" s="13">
        <f>'נוסטרו חיים'!K10+'כללי והון'!K10</f>
        <v>27550.947639999991</v>
      </c>
      <c r="L10" s="12">
        <f t="shared" ref="L10" si="12">IFERROR(K10/K$23,"")</f>
        <v>0.30531760141612058</v>
      </c>
      <c r="M10" s="13">
        <f>'נוסטרו חיים'!M10+'כללי והון'!M10</f>
        <v>966692</v>
      </c>
      <c r="N10" s="12">
        <f t="shared" si="4"/>
        <v>0.2977138332597794</v>
      </c>
      <c r="O10" s="14">
        <f>'נוסטרו חיים'!O10+'כללי והון'!O10</f>
        <v>19089.178860000022</v>
      </c>
      <c r="P10" s="16">
        <f t="shared" ref="P10" si="13">IFERROR(O10/O$23,"")</f>
        <v>0.2190152518043722</v>
      </c>
      <c r="Q10" s="6">
        <f>'נוסטרו חיים'!Q10+'כללי והון'!Q10</f>
        <v>19089.178860000022</v>
      </c>
      <c r="R10" s="16">
        <f t="shared" ref="R10" si="14">IFERROR(Q10/Q$23,"")</f>
        <v>0.20172903974967787</v>
      </c>
      <c r="S10" s="6">
        <f>'נוסטרו חיים'!S10+'כללי והון'!S10</f>
        <v>985540</v>
      </c>
      <c r="T10" s="16">
        <f t="shared" si="7"/>
        <v>0.30178552380910556</v>
      </c>
      <c r="U10" s="11">
        <f>'נוסטרו חיים'!U10+'כללי והון'!U10</f>
        <v>12933.556949999984</v>
      </c>
      <c r="V10" s="12">
        <f t="shared" ref="V10" si="15">IFERROR(U10/U$23,"")</f>
        <v>0.15946461055508779</v>
      </c>
      <c r="W10" s="13">
        <f>'נוסטרו חיים'!W10+'כללי והון'!W10</f>
        <v>12933.556949999984</v>
      </c>
      <c r="X10" s="12">
        <f t="shared" ref="X10" si="16">IFERROR(W10/W$23,"")</f>
        <v>0.1514521118898724</v>
      </c>
      <c r="Y10" s="13">
        <f>'נוסטרו חיים'!Y10+'כללי והון'!Y10</f>
        <v>974704</v>
      </c>
      <c r="Z10" s="12">
        <f t="shared" si="10"/>
        <v>0.2964512074094553</v>
      </c>
      <c r="AA10" s="7"/>
    </row>
    <row r="11" spans="1:27">
      <c r="A11" s="43"/>
      <c r="B11" s="15" t="s">
        <v>15</v>
      </c>
      <c r="C11" s="14">
        <f>'נוסטרו חיים'!C11+'כללי והון'!C11</f>
        <v>4388.5306199999814</v>
      </c>
      <c r="D11" s="16">
        <f t="shared" si="0"/>
        <v>0.10506908947421238</v>
      </c>
      <c r="E11" s="6">
        <f>'נוסטרו חיים'!E11+'כללי והון'!E11</f>
        <v>2208.021069999983</v>
      </c>
      <c r="F11" s="16">
        <f t="shared" si="0"/>
        <v>5.3876940319990949E-2</v>
      </c>
      <c r="G11" s="6">
        <f>'נוסטרו חיים'!G11+'כללי והון'!G11</f>
        <v>231442</v>
      </c>
      <c r="H11" s="16">
        <f t="shared" si="1"/>
        <v>7.1390740937812794E-2</v>
      </c>
      <c r="I11" s="11">
        <f>'נוסטרו חיים'!I11+'כללי והון'!I11</f>
        <v>4384.3249400000313</v>
      </c>
      <c r="J11" s="12">
        <f t="shared" ref="J11" si="17">IFERROR(I11/I$23,"")</f>
        <v>5.0993334626841684E-2</v>
      </c>
      <c r="K11" s="13">
        <f>'נוסטרו חיים'!K11+'כללי והון'!K11</f>
        <v>6794.2657500000314</v>
      </c>
      <c r="L11" s="12">
        <f t="shared" ref="L11" si="18">IFERROR(K11/K$23,"")</f>
        <v>7.5293559745363073E-2</v>
      </c>
      <c r="M11" s="13">
        <f>'נוסטרו חיים'!M11+'כללי והון'!M11</f>
        <v>253409</v>
      </c>
      <c r="N11" s="12">
        <f t="shared" si="4"/>
        <v>7.8042814849535777E-2</v>
      </c>
      <c r="O11" s="14">
        <f>'נוסטרו חיים'!O11+'כללי והון'!O11</f>
        <v>-909.43417000001773</v>
      </c>
      <c r="P11" s="16">
        <f t="shared" ref="P11" si="19">IFERROR(O11/O$23,"")</f>
        <v>-1.04341813339819E-2</v>
      </c>
      <c r="Q11" s="6">
        <f>'נוסטרו חיים'!Q11+'כללי והון'!Q11</f>
        <v>4748.742399999981</v>
      </c>
      <c r="R11" s="16">
        <f t="shared" ref="R11" si="20">IFERROR(Q11/Q$23,"")</f>
        <v>5.0183365738057518E-2</v>
      </c>
      <c r="S11" s="6">
        <f>'נוסטרו חיים'!S11+'כללי והון'!S11</f>
        <v>192937</v>
      </c>
      <c r="T11" s="16">
        <f t="shared" si="7"/>
        <v>5.9079888799193743E-2</v>
      </c>
      <c r="U11" s="11">
        <f>'נוסטרו חיים'!U11+'כללי והון'!U11</f>
        <v>211.15341999999873</v>
      </c>
      <c r="V11" s="12">
        <f t="shared" ref="V11" si="21">IFERROR(U11/U$23,"")</f>
        <v>2.6034213185008419E-3</v>
      </c>
      <c r="W11" s="13">
        <f>'נוסטרו חיים'!W11+'כללי והון'!W11</f>
        <v>1389.9049100000011</v>
      </c>
      <c r="X11" s="12">
        <f t="shared" ref="X11" si="22">IFERROR(W11/W$23,"")</f>
        <v>1.6275803691080004E-2</v>
      </c>
      <c r="Y11" s="13">
        <f>'נוסטרו חיים'!Y11+'כללי והון'!Y11</f>
        <v>200139</v>
      </c>
      <c r="Z11" s="12">
        <f t="shared" si="10"/>
        <v>6.08712472706801E-2</v>
      </c>
      <c r="AA11" s="7"/>
    </row>
    <row r="12" spans="1:27">
      <c r="A12" s="44"/>
      <c r="B12" s="15" t="s">
        <v>16</v>
      </c>
      <c r="C12" s="14">
        <f>'נוסטרו חיים'!C12+'כללי והון'!C12</f>
        <v>482.3611599999997</v>
      </c>
      <c r="D12" s="16">
        <f t="shared" si="0"/>
        <v>1.154856881890118E-2</v>
      </c>
      <c r="E12" s="6">
        <f>'נוסטרו חיים'!E12+'כללי והון'!E12</f>
        <v>482.3611599999997</v>
      </c>
      <c r="F12" s="16">
        <f t="shared" si="0"/>
        <v>1.1769880180537312E-2</v>
      </c>
      <c r="G12" s="6">
        <f>'נוסטרו חיים'!G12+'כללי והון'!G12</f>
        <v>29747</v>
      </c>
      <c r="H12" s="16">
        <f t="shared" si="1"/>
        <v>9.1757778219904648E-3</v>
      </c>
      <c r="I12" s="11">
        <f>'נוסטרו חיים'!I12+'כללי והון'!I12</f>
        <v>608.07400000000041</v>
      </c>
      <c r="J12" s="12">
        <f t="shared" ref="J12" si="23">IFERROR(I12/I$23,"")</f>
        <v>7.0724048477761618E-3</v>
      </c>
      <c r="K12" s="13">
        <f>'נוסטרו חיים'!K12+'כללי והון'!K12</f>
        <v>608.07400000000041</v>
      </c>
      <c r="L12" s="12">
        <f t="shared" ref="L12" si="24">IFERROR(K12/K$23,"")</f>
        <v>6.7386319189239431E-3</v>
      </c>
      <c r="M12" s="13">
        <f>'נוסטרו חיים'!M12+'כללי והון'!M12</f>
        <v>27589</v>
      </c>
      <c r="N12" s="12">
        <f t="shared" si="4"/>
        <v>8.4966327908000214E-3</v>
      </c>
      <c r="O12" s="14">
        <f>'נוסטרו חיים'!O12+'כללי והון'!O12</f>
        <v>290.28716999999847</v>
      </c>
      <c r="P12" s="16">
        <f t="shared" ref="P12" si="25">IFERROR(O12/O$23,"")</f>
        <v>3.3305422983044013E-3</v>
      </c>
      <c r="Q12" s="6">
        <f>'נוסטרו חיים'!Q12+'כללי והון'!Q12</f>
        <v>290.28716999999847</v>
      </c>
      <c r="R12" s="16">
        <f t="shared" ref="R12" si="26">IFERROR(Q12/Q$23,"")</f>
        <v>3.0676726581706473E-3</v>
      </c>
      <c r="S12" s="6">
        <f>'נוסטרו חיים'!S12+'כללי והון'!S12</f>
        <v>27894</v>
      </c>
      <c r="T12" s="16">
        <f t="shared" si="7"/>
        <v>8.5415157184195369E-3</v>
      </c>
      <c r="U12" s="11">
        <f>'נוסטרו חיים'!U12+'כללי והון'!U12</f>
        <v>292.35830999999985</v>
      </c>
      <c r="V12" s="12">
        <f t="shared" ref="V12" si="27">IFERROR(U12/U$23,"")</f>
        <v>3.6046390197936743E-3</v>
      </c>
      <c r="W12" s="13">
        <f>'נוסטרו חיים'!W12+'כללי והון'!W12</f>
        <v>292.35830999999985</v>
      </c>
      <c r="X12" s="12">
        <f t="shared" ref="X12" si="28">IFERROR(W12/W$23,"")</f>
        <v>3.423519426962745E-3</v>
      </c>
      <c r="Y12" s="13">
        <f>'נוסטרו חיים'!Y12+'כללי והון'!Y12</f>
        <v>25667</v>
      </c>
      <c r="Z12" s="12">
        <f t="shared" si="10"/>
        <v>7.8064860107052905E-3</v>
      </c>
      <c r="AA12" s="7"/>
    </row>
    <row r="13" spans="1:27">
      <c r="A13" s="45"/>
      <c r="B13" s="15" t="s">
        <v>17</v>
      </c>
      <c r="C13" s="14">
        <f>'נוסטרו חיים'!C13+'כללי והון'!C13</f>
        <v>2017.2427440000047</v>
      </c>
      <c r="D13" s="16">
        <f t="shared" si="0"/>
        <v>4.8296315262018864E-2</v>
      </c>
      <c r="E13" s="6">
        <f>'נוסטרו חיים'!E13+'כללי והון'!E13</f>
        <v>1978.7162640000033</v>
      </c>
      <c r="F13" s="16">
        <f t="shared" si="0"/>
        <v>4.8281775710466594E-2</v>
      </c>
      <c r="G13" s="6">
        <f>'נוסטרו חיים'!G13+'כללי והון'!G13</f>
        <v>115758</v>
      </c>
      <c r="H13" s="16">
        <f t="shared" si="1"/>
        <v>3.570678351154645E-2</v>
      </c>
      <c r="I13" s="11">
        <f>'נוסטרו חיים'!I13+'כללי והון'!I13</f>
        <v>-571.56798400000616</v>
      </c>
      <c r="J13" s="12">
        <f t="shared" ref="J13" si="29">IFERROR(I13/I$23,"")</f>
        <v>-6.6478096101383853E-3</v>
      </c>
      <c r="K13" s="13">
        <f>'נוסטרו חיים'!K13+'כללי והון'!K13</f>
        <v>-650.01610400000163</v>
      </c>
      <c r="L13" s="12">
        <f t="shared" ref="L13" si="30">IFERROR(K13/K$23,"")</f>
        <v>-7.2034312702549258E-3</v>
      </c>
      <c r="M13" s="13">
        <f>'נוסטרו חיים'!M13+'כללי והון'!M13</f>
        <v>114419</v>
      </c>
      <c r="N13" s="12">
        <f t="shared" si="4"/>
        <v>3.5237820409965842E-2</v>
      </c>
      <c r="O13" s="14">
        <f>'נוסטרו חיים'!O13+'כללי והון'!O13</f>
        <v>-385.51344600000311</v>
      </c>
      <c r="P13" s="16">
        <f t="shared" ref="P13" si="31">IFERROR(O13/O$23,"")</f>
        <v>-4.4230988178640719E-3</v>
      </c>
      <c r="Q13" s="6">
        <f>'נוסטרו חיים'!Q13+'כללי והון'!Q13</f>
        <v>-465.33054600000651</v>
      </c>
      <c r="R13" s="16">
        <f t="shared" ref="R13" si="32">IFERROR(Q13/Q$23,"")</f>
        <v>-4.9174815165818255E-3</v>
      </c>
      <c r="S13" s="6">
        <f>'נוסטרו חיים'!S13+'כללי והון'!S13</f>
        <v>113503.863</v>
      </c>
      <c r="T13" s="16">
        <f t="shared" si="7"/>
        <v>3.4756400298122811E-2</v>
      </c>
      <c r="U13" s="11">
        <f>'נוסטרו חיים'!U13+'כללי והון'!U13</f>
        <v>2078.5859499999979</v>
      </c>
      <c r="V13" s="12">
        <f t="shared" ref="V13" si="33">IFERROR(U13/U$23,"")</f>
        <v>2.5627976921076399E-2</v>
      </c>
      <c r="W13" s="13">
        <f>'נוסטרו חיים'!W13+'כללי והון'!W13</f>
        <v>2715.2084799999998</v>
      </c>
      <c r="X13" s="12">
        <f t="shared" ref="X13" si="34">IFERROR(W13/W$23,"")</f>
        <v>3.1795124891555129E-2</v>
      </c>
      <c r="Y13" s="13">
        <f>'נוסטרו חיים'!Y13+'כללי והון'!Y13</f>
        <v>116290</v>
      </c>
      <c r="Z13" s="12">
        <f t="shared" si="10"/>
        <v>3.5369005266876467E-2</v>
      </c>
      <c r="AA13" s="7"/>
    </row>
    <row r="14" spans="1:27">
      <c r="A14" s="43"/>
      <c r="B14" s="15" t="s">
        <v>18</v>
      </c>
      <c r="C14" s="14">
        <f>'נוסטרו חיים'!C14+'כללי והון'!C14</f>
        <v>104.76016333999792</v>
      </c>
      <c r="D14" s="16">
        <f t="shared" si="0"/>
        <v>2.5081413184496345E-3</v>
      </c>
      <c r="E14" s="6">
        <f>'נוסטרו חיים'!E14+'כללי והון'!E14</f>
        <v>1363.7108856900004</v>
      </c>
      <c r="F14" s="16">
        <f t="shared" si="0"/>
        <v>3.3275302939950076E-2</v>
      </c>
      <c r="G14" s="6">
        <f>'נוסטרו חיים'!G14+'כללי והון'!G14</f>
        <v>71710</v>
      </c>
      <c r="H14" s="16">
        <f t="shared" si="1"/>
        <v>2.2119710478869677E-2</v>
      </c>
      <c r="I14" s="11">
        <f>'נוסטרו חיים'!I14+'כללי והון'!I14</f>
        <v>1602.0454402600014</v>
      </c>
      <c r="J14" s="12">
        <f t="shared" ref="J14" si="35">IFERROR(I14/I$23,"")</f>
        <v>1.8633116920066507E-2</v>
      </c>
      <c r="K14" s="13">
        <f>'נוסטרו חיים'!K14+'כללי והון'!K14</f>
        <v>2150.2258143100012</v>
      </c>
      <c r="L14" s="12">
        <f t="shared" ref="L14" si="36">IFERROR(K14/K$23,"")</f>
        <v>2.3828646357521605E-2</v>
      </c>
      <c r="M14" s="13">
        <f>'נוסטרו חיים'!M14+'כללי והון'!M14</f>
        <v>30889</v>
      </c>
      <c r="N14" s="12">
        <f t="shared" si="4"/>
        <v>9.5129395873363252E-3</v>
      </c>
      <c r="O14" s="14">
        <f>'נוסטרו חיים'!O14+'כללי והון'!O14</f>
        <v>239.260949480004</v>
      </c>
      <c r="P14" s="16">
        <f t="shared" ref="P14" si="37">IFERROR(O14/O$23,"")</f>
        <v>2.7451048304188916E-3</v>
      </c>
      <c r="Q14" s="6">
        <f>'נוסטרו חיים'!Q14+'כללי והון'!Q14</f>
        <v>-112.26005000000032</v>
      </c>
      <c r="R14" s="16">
        <f t="shared" ref="R14" si="38">IFERROR(Q14/Q$23,"")</f>
        <v>-1.1863324375991973E-3</v>
      </c>
      <c r="S14" s="6">
        <f>'נוסטרו חיים'!S14+'כללי והון'!S14</f>
        <v>28063</v>
      </c>
      <c r="T14" s="16">
        <f t="shared" si="7"/>
        <v>8.5932657778019454E-3</v>
      </c>
      <c r="U14" s="11">
        <f>'נוסטרו חיים'!U14+'כללי והון'!U14</f>
        <v>377.42909551999946</v>
      </c>
      <c r="V14" s="12">
        <f t="shared" ref="V14" si="39">IFERROR(U14/U$23,"")</f>
        <v>4.6535213755915629E-3</v>
      </c>
      <c r="W14" s="13">
        <f>'נוסטרו חיים'!W14+'כללי והון'!W14</f>
        <v>921.20269999999982</v>
      </c>
      <c r="X14" s="12">
        <f t="shared" ref="X14" si="40">IFERROR(W14/W$23,"")</f>
        <v>1.0787295013507687E-2</v>
      </c>
      <c r="Y14" s="13">
        <f>'נוסטרו חיים'!Y14+'כללי והון'!Y14</f>
        <v>28607</v>
      </c>
      <c r="Z14" s="12">
        <f t="shared" si="10"/>
        <v>8.7006718864006804E-3</v>
      </c>
      <c r="AA14" s="7"/>
    </row>
    <row r="15" spans="1:27">
      <c r="A15" s="45"/>
      <c r="B15" s="15" t="s">
        <v>19</v>
      </c>
      <c r="C15" s="14">
        <f>'נוסטרו חיים'!C15+'כללי והון'!C15</f>
        <v>5.6439999999952306E-2</v>
      </c>
      <c r="D15" s="16">
        <f t="shared" si="0"/>
        <v>1.3512721964144712E-6</v>
      </c>
      <c r="E15" s="6">
        <f>'נוסטרו חיים'!E15+'כללי והון'!E15</f>
        <v>-205</v>
      </c>
      <c r="F15" s="16">
        <f t="shared" si="0"/>
        <v>-5.0021138455885435E-3</v>
      </c>
      <c r="G15" s="6">
        <f>'נוסטרו חיים'!G15+'כללי והון'!G15</f>
        <v>996</v>
      </c>
      <c r="H15" s="16">
        <f t="shared" si="1"/>
        <v>3.0722676944574254E-4</v>
      </c>
      <c r="I15" s="11">
        <f>'נוסטרו חיים'!I15+'כללי והון'!I15</f>
        <v>-0.67499999999995453</v>
      </c>
      <c r="J15" s="12">
        <f t="shared" ref="J15" si="41">IFERROR(I15/I$23,"")</f>
        <v>-7.8508097242253154E-6</v>
      </c>
      <c r="K15" s="13">
        <f>'נוסטרו חיים'!K15+'כללי והון'!K15</f>
        <v>81</v>
      </c>
      <c r="L15" s="12">
        <f t="shared" ref="L15" si="42">IFERROR(K15/K$23,"")</f>
        <v>8.9763611901321069E-4</v>
      </c>
      <c r="M15" s="13">
        <f>'נוסטרו חיים'!M15+'כללי והון'!M15</f>
        <v>1077</v>
      </c>
      <c r="N15" s="12">
        <f t="shared" si="4"/>
        <v>3.3168558177866622E-4</v>
      </c>
      <c r="O15" s="14">
        <f>'נוסטרו חיים'!O15+'כללי והון'!O15</f>
        <v>0.80425999999994247</v>
      </c>
      <c r="P15" s="16">
        <f t="shared" ref="P15" si="43">IFERROR(O15/O$23,"")</f>
        <v>9.2274899673799585E-6</v>
      </c>
      <c r="Q15" s="6">
        <f>'נוסטרו חיים'!Q15+'כללי והון'!Q15</f>
        <v>-27</v>
      </c>
      <c r="R15" s="16">
        <f t="shared" ref="R15" si="44">IFERROR(Q15/Q$23,"")</f>
        <v>-2.8532835870978351E-4</v>
      </c>
      <c r="S15" s="6">
        <f>'נוסטרו חיים'!S15+'כללי והון'!S15</f>
        <v>1050</v>
      </c>
      <c r="T15" s="16">
        <f t="shared" si="7"/>
        <v>3.215240375830112E-4</v>
      </c>
      <c r="U15" s="11">
        <f>'נוסטרו חיים'!U15+'כללי והון'!U15</f>
        <v>-65.797840000000008</v>
      </c>
      <c r="V15" s="12">
        <f t="shared" ref="V15" si="45">IFERROR(U15/U$23,"")</f>
        <v>-8.1125609695219942E-4</v>
      </c>
      <c r="W15" s="13">
        <f>'נוסטרו חיים'!W15+'כללי והון'!W15</f>
        <v>-168</v>
      </c>
      <c r="X15" s="12">
        <f t="shared" ref="X15" si="46">IFERROR(W15/W$23,"")</f>
        <v>-1.9672820783843683E-3</v>
      </c>
      <c r="Y15" s="13">
        <f>'נוסטרו חיים'!Y15+'כללי והון'!Y15</f>
        <v>882</v>
      </c>
      <c r="Z15" s="12">
        <f t="shared" si="10"/>
        <v>2.6825576270861676E-4</v>
      </c>
      <c r="AA15" s="7"/>
    </row>
    <row r="16" spans="1:27">
      <c r="A16" s="43"/>
      <c r="B16" s="15" t="s">
        <v>20</v>
      </c>
      <c r="C16" s="14">
        <f>'נוסטרו חיים'!C16+'כללי והון'!C16</f>
        <v>1757.6432000000002</v>
      </c>
      <c r="D16" s="16">
        <f t="shared" si="0"/>
        <v>4.2081048677869722E-2</v>
      </c>
      <c r="E16" s="6">
        <f>'נוסטרו חיים'!E16+'כללי והון'!E16</f>
        <v>1757.6432000000002</v>
      </c>
      <c r="F16" s="16">
        <f t="shared" si="0"/>
        <v>4.2887470177192945E-2</v>
      </c>
      <c r="G16" s="6">
        <f>'נוסטרו חיים'!G16+'כללי והון'!G16</f>
        <v>144073</v>
      </c>
      <c r="H16" s="16">
        <f t="shared" si="1"/>
        <v>4.4440845737305688E-2</v>
      </c>
      <c r="I16" s="11">
        <f>'נוסטרו חיים'!I16+'כללי והון'!I16</f>
        <v>2312.8804499999997</v>
      </c>
      <c r="J16" s="12">
        <f t="shared" ref="J16" si="47">IFERROR(I16/I$23,"")</f>
        <v>2.6900717522713842E-2</v>
      </c>
      <c r="K16" s="13">
        <f>'נוסטרו חיים'!K16+'כללי והון'!K16</f>
        <v>2312.8804499999997</v>
      </c>
      <c r="L16" s="12">
        <f t="shared" ref="L16" si="48">IFERROR(K16/K$23,"")</f>
        <v>2.5631173220734913E-2</v>
      </c>
      <c r="M16" s="13">
        <f>'נוסטרו חיים'!M16+'כללי והון'!M16</f>
        <v>152964</v>
      </c>
      <c r="N16" s="12">
        <f t="shared" si="4"/>
        <v>4.710859176526639E-2</v>
      </c>
      <c r="O16" s="14">
        <f>'נוסטרו חיים'!O16+'כללי והון'!O16</f>
        <v>2294.2333199999998</v>
      </c>
      <c r="P16" s="16">
        <f t="shared" ref="P16" si="49">IFERROR(O16/O$23,"")</f>
        <v>2.6322352153694484E-2</v>
      </c>
      <c r="Q16" s="6">
        <f>'נוסטרו חיים'!Q16+'כללי והון'!Q16</f>
        <v>2294.2333199999998</v>
      </c>
      <c r="R16" s="16">
        <f t="shared" ref="R16" si="50">IFERROR(Q16/Q$23,"")</f>
        <v>2.4244808433070281E-2</v>
      </c>
      <c r="S16" s="6">
        <f>'נוסטרו חיים'!S16+'כללי והון'!S16</f>
        <v>210108.52770000001</v>
      </c>
      <c r="T16" s="16">
        <f t="shared" si="7"/>
        <v>6.433804014926281E-2</v>
      </c>
      <c r="U16" s="11">
        <f>'נוסטרו חיים'!U16+'כללי והון'!U16</f>
        <v>2204.1605999999997</v>
      </c>
      <c r="V16" s="12">
        <f t="shared" ref="V16" si="51">IFERROR(U16/U$23,"")</f>
        <v>2.7176252676559255E-2</v>
      </c>
      <c r="W16" s="13">
        <f>'נוסטרו חיים'!W16+'כללי והון'!W16</f>
        <v>2204.1605999999997</v>
      </c>
      <c r="X16" s="12">
        <f t="shared" ref="X16" si="52">IFERROR(W16/W$23,"")</f>
        <v>2.5810747894410332E-2</v>
      </c>
      <c r="Y16" s="13">
        <f>'נוסטרו חיים'!Y16+'כללי והון'!Y16</f>
        <v>267547</v>
      </c>
      <c r="Z16" s="12">
        <f t="shared" si="10"/>
        <v>8.1373043702270165E-2</v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>
        <f t="shared" ref="P17" si="55">IFERROR(O17/O$23,"")</f>
        <v>0</v>
      </c>
      <c r="Q17" s="6">
        <f>'נוסטרו חיים'!Q17+'כללי והון'!Q17</f>
        <v>0</v>
      </c>
      <c r="R17" s="16">
        <f t="shared" ref="R17" si="56">IFERROR(Q17/Q$23,"")</f>
        <v>0</v>
      </c>
      <c r="S17" s="6">
        <f>'נוסטרו חיים'!S17+'כללי והון'!S17</f>
        <v>0</v>
      </c>
      <c r="T17" s="16">
        <f t="shared" si="7"/>
        <v>0</v>
      </c>
      <c r="U17" s="11">
        <f>'נוסטרו חיים'!U17+'כללי והון'!U17</f>
        <v>0</v>
      </c>
      <c r="V17" s="12">
        <f t="shared" ref="V17" si="57">IFERROR(U17/U$23,"")</f>
        <v>0</v>
      </c>
      <c r="W17" s="13">
        <f>'נוסטרו חיים'!W17+'כללי והון'!W17</f>
        <v>0</v>
      </c>
      <c r="X17" s="12">
        <f t="shared" ref="X17" si="58">IFERROR(W17/W$23,"")</f>
        <v>0</v>
      </c>
      <c r="Y17" s="13">
        <f>'נוסטרו חיים'!Y17+'כללי והון'!Y17</f>
        <v>0</v>
      </c>
      <c r="Z17" s="12">
        <f t="shared" si="10"/>
        <v>0</v>
      </c>
      <c r="AA17" s="7"/>
    </row>
    <row r="18" spans="1:27">
      <c r="A18" s="43"/>
      <c r="B18" s="15" t="s">
        <v>22</v>
      </c>
      <c r="C18" s="14">
        <f>'נוסטרו חיים'!C18+'כללי והון'!C18</f>
        <v>-1365.8664699999993</v>
      </c>
      <c r="D18" s="16">
        <f t="shared" si="0"/>
        <v>-3.2701229357323516E-2</v>
      </c>
      <c r="E18" s="6">
        <f>'נוסטרו חיים'!E18+'כללי והון'!E18</f>
        <v>-1365.8664699999993</v>
      </c>
      <c r="F18" s="16">
        <f t="shared" si="0"/>
        <v>-3.3327900394205585E-2</v>
      </c>
      <c r="G18" s="6">
        <f>'נוסטרו חיים'!G18+'כללי והון'!G18</f>
        <v>10869</v>
      </c>
      <c r="H18" s="16">
        <f t="shared" si="1"/>
        <v>3.3526583906684495E-3</v>
      </c>
      <c r="I18" s="11">
        <f>'נוסטרו חיים'!I18+'כללי והון'!I18</f>
        <v>-1650.4909800000003</v>
      </c>
      <c r="J18" s="12">
        <f t="shared" ref="J18" si="59">IFERROR(I18/I$23,"")</f>
        <v>-1.9196578719305253E-2</v>
      </c>
      <c r="K18" s="13">
        <f>'נוסטרו חיים'!K18+'כללי והון'!K18</f>
        <v>-1650.4909800000003</v>
      </c>
      <c r="L18" s="12">
        <f t="shared" ref="L18" si="60">IFERROR(K18/K$23,"")</f>
        <v>-1.8290621206833467E-2</v>
      </c>
      <c r="M18" s="13">
        <f>'נוסטרו חיים'!M18+'כללי והון'!M18</f>
        <v>4606</v>
      </c>
      <c r="N18" s="12">
        <f t="shared" si="4"/>
        <v>1.4185179105594583E-3</v>
      </c>
      <c r="O18" s="14">
        <f>'נוסטרו חיים'!O18+'כללי והון'!O18</f>
        <v>1322.5300800000014</v>
      </c>
      <c r="P18" s="16">
        <f t="shared" ref="P18" si="61">IFERROR(O18/O$23,"")</f>
        <v>1.5173741134408151E-2</v>
      </c>
      <c r="Q18" s="6">
        <f>'נוסטרו חיים'!Q18+'כללי והון'!Q18</f>
        <v>1322.5300800000014</v>
      </c>
      <c r="R18" s="16">
        <f t="shared" ref="R18" si="62">IFERROR(Q18/Q$23,"")</f>
        <v>1.3976123595211819E-2</v>
      </c>
      <c r="S18" s="6">
        <f>'נוסטרו חיים'!S18+'כללי והון'!S18</f>
        <v>5035</v>
      </c>
      <c r="T18" s="16">
        <f t="shared" si="7"/>
        <v>1.5417843135528205E-3</v>
      </c>
      <c r="U18" s="11">
        <f>'נוסטרו חיים'!U18+'כללי והון'!U18</f>
        <v>6002.6972499999983</v>
      </c>
      <c r="V18" s="12">
        <f t="shared" ref="V18" si="63">IFERROR(U18/U$23,"")</f>
        <v>7.4010404326657217E-2</v>
      </c>
      <c r="W18" s="13">
        <f>'נוסטרו חיים'!W18+'כללי והון'!W18</f>
        <v>6002.6972499999983</v>
      </c>
      <c r="X18" s="12">
        <f t="shared" ref="X18" si="64">IFERROR(W18/W$23,"")</f>
        <v>7.0291659058881725E-2</v>
      </c>
      <c r="Y18" s="13">
        <f>'נוסטרו חיים'!Y18+'כללי והון'!Y18</f>
        <v>4708</v>
      </c>
      <c r="Z18" s="12">
        <f t="shared" si="10"/>
        <v>1.4319139805353375E-3</v>
      </c>
      <c r="AA18" s="7"/>
    </row>
    <row r="19" spans="1:27">
      <c r="A19" s="45"/>
      <c r="B19" s="15" t="s">
        <v>23</v>
      </c>
      <c r="C19" s="14">
        <f>'נוסטרו חיים'!C19+'כללי והון'!C19</f>
        <v>17</v>
      </c>
      <c r="D19" s="16">
        <f t="shared" si="0"/>
        <v>4.070096977155461E-4</v>
      </c>
      <c r="E19" s="6">
        <f>'נוסטרו חיים'!E19+'כללי והון'!E19</f>
        <v>17</v>
      </c>
      <c r="F19" s="16">
        <f t="shared" si="0"/>
        <v>4.1480944085368405E-4</v>
      </c>
      <c r="G19" s="6">
        <f>'נוסטרו חיים'!G19+'כללי והון'!G19</f>
        <v>14295</v>
      </c>
      <c r="H19" s="16">
        <f t="shared" si="1"/>
        <v>4.4094444470149496E-3</v>
      </c>
      <c r="I19" s="11">
        <f>'נוסטרו חיים'!I19+'כללי והון'!I19</f>
        <v>3</v>
      </c>
      <c r="J19" s="12">
        <f t="shared" ref="J19" si="65">IFERROR(I19/I$23,"")</f>
        <v>3.4892487663225974E-5</v>
      </c>
      <c r="K19" s="13">
        <f>'נוסטרו חיים'!K19+'כללי והון'!K19</f>
        <v>3</v>
      </c>
      <c r="L19" s="12">
        <f t="shared" ref="L19" si="66">IFERROR(K19/K$23,"")</f>
        <v>3.3245782185674471E-5</v>
      </c>
      <c r="M19" s="13">
        <f>'נוסטרו חיים'!M19+'כללי והון'!M19</f>
        <v>14297</v>
      </c>
      <c r="N19" s="12">
        <f t="shared" si="4"/>
        <v>4.4030722030544023E-3</v>
      </c>
      <c r="O19" s="14">
        <f>'נוסטרו חיים'!O19+'כללי והון'!O19</f>
        <v>-75</v>
      </c>
      <c r="P19" s="16">
        <f t="shared" ref="P19" si="67">IFERROR(O19/O$23,"")</f>
        <v>-8.6049504830968391E-4</v>
      </c>
      <c r="Q19" s="6">
        <f>'נוסטרו חיים'!Q19+'כללי והון'!Q19</f>
        <v>-75</v>
      </c>
      <c r="R19" s="16">
        <f t="shared" ref="R19" si="68">IFERROR(Q19/Q$23,"")</f>
        <v>-7.9257877419384309E-4</v>
      </c>
      <c r="S19" s="6">
        <f>'נוסטרו חיים'!S19+'כללי והון'!S19</f>
        <v>14223</v>
      </c>
      <c r="T19" s="16">
        <f t="shared" si="7"/>
        <v>4.3552727490887315E-3</v>
      </c>
      <c r="U19" s="11">
        <f>'נוסטרו חיים'!U19+'כללי והון'!U19</f>
        <v>191</v>
      </c>
      <c r="V19" s="12">
        <f t="shared" ref="V19" si="69">IFERROR(U19/U$23,"")</f>
        <v>2.3549392277599094E-3</v>
      </c>
      <c r="W19" s="13">
        <f>'נוסטרו חיים'!W19+'כללי והון'!W19</f>
        <v>191</v>
      </c>
      <c r="X19" s="12">
        <f t="shared" ref="X19" si="70">IFERROR(W19/W$23,"")</f>
        <v>2.2366123629250856E-3</v>
      </c>
      <c r="Y19" s="13">
        <f>'נוסטרו חיים'!Y19+'כללי והון'!Y19</f>
        <v>15149</v>
      </c>
      <c r="Z19" s="12">
        <f t="shared" si="10"/>
        <v>4.6074904186766841E-3</v>
      </c>
      <c r="AA19" s="7"/>
    </row>
    <row r="20" spans="1:27">
      <c r="A20" s="43"/>
      <c r="B20" s="15" t="s">
        <v>24</v>
      </c>
      <c r="C20" s="14">
        <f>'נוסטרו חיים'!C20+'כללי והון'!C20</f>
        <v>1871.4387814699996</v>
      </c>
      <c r="D20" s="16">
        <f t="shared" si="0"/>
        <v>4.4805513690544384E-2</v>
      </c>
      <c r="E20" s="6">
        <f>'נוסטרו חיים'!E20+'כללי והון'!E20</f>
        <v>1871.4387814699996</v>
      </c>
      <c r="F20" s="16">
        <f t="shared" si="0"/>
        <v>4.5664145560792374E-2</v>
      </c>
      <c r="G20" s="6">
        <f>'נוסטרו חיים'!G20+'כללי והון'!G20</f>
        <v>177278</v>
      </c>
      <c r="H20" s="16">
        <f t="shared" si="1"/>
        <v>5.468328035522324E-2</v>
      </c>
      <c r="I20" s="11">
        <f>'נוסטרו חיים'!I20+'כללי והון'!I20</f>
        <v>4030.6889549100015</v>
      </c>
      <c r="J20" s="12">
        <f t="shared" ref="J20" si="71">IFERROR(I20/I$23,"")</f>
        <v>4.688025487783281E-2</v>
      </c>
      <c r="K20" s="13">
        <f>'נוסטרו חיים'!K20+'כללי והון'!K20</f>
        <v>4030.6889549100015</v>
      </c>
      <c r="L20" s="12">
        <f t="shared" ref="L20" si="72">IFERROR(K20/K$23,"")</f>
        <v>4.4667802351047253E-2</v>
      </c>
      <c r="M20" s="13">
        <f>'נוסטרו חיים'!M20+'כללי והון'!M20</f>
        <v>184622</v>
      </c>
      <c r="N20" s="12">
        <f t="shared" si="4"/>
        <v>5.6858361633371324E-2</v>
      </c>
      <c r="O20" s="14">
        <f>'נוסטרו חיים'!O20+'כללי והון'!O20</f>
        <v>4296.2390922100012</v>
      </c>
      <c r="P20" s="16">
        <f t="shared" ref="P20" si="73">IFERROR(O20/O$23,"")</f>
        <v>4.9291899536015968E-2</v>
      </c>
      <c r="Q20" s="6">
        <f>'נוסטרו חיים'!Q20+'כללי והון'!Q20</f>
        <v>4296.2390922100012</v>
      </c>
      <c r="R20" s="16">
        <f t="shared" ref="R20" si="74">IFERROR(Q20/Q$23,"")</f>
        <v>4.5401438844632963E-2</v>
      </c>
      <c r="S20" s="6">
        <f>'נוסטרו חיים'!S20+'כללי והון'!S20</f>
        <v>197168</v>
      </c>
      <c r="T20" s="16">
        <f t="shared" si="7"/>
        <v>6.0375477563968716E-2</v>
      </c>
      <c r="U20" s="11">
        <f>'נוסטרו חיים'!U20+'כללי והון'!U20</f>
        <v>-16250.244921179998</v>
      </c>
      <c r="V20" s="12">
        <f t="shared" ref="V20" si="75">IFERROR(U20/U$23,"")</f>
        <v>-0.20035779699263356</v>
      </c>
      <c r="W20" s="13">
        <f>'נוסטרו חיים'!W20+'כללי והון'!W20</f>
        <v>-16250.244921179998</v>
      </c>
      <c r="X20" s="12">
        <f t="shared" ref="X20" si="76">IFERROR(W20/W$23,"")</f>
        <v>-0.19029056906425007</v>
      </c>
      <c r="Y20" s="13">
        <f>'נוסטרו חיים'!Y20+'כללי והון'!Y20</f>
        <v>136508</v>
      </c>
      <c r="Z20" s="12">
        <f t="shared" si="10"/>
        <v>4.1518205958988502E-2</v>
      </c>
      <c r="AA20" s="7"/>
    </row>
    <row r="21" spans="1:27">
      <c r="A21" s="43"/>
      <c r="B21" s="15" t="s">
        <v>25</v>
      </c>
      <c r="C21" s="14">
        <f>'נוסטרו חיים'!C21+'כללי והון'!C21</f>
        <v>9054.9979999999996</v>
      </c>
      <c r="D21" s="16">
        <f t="shared" si="0"/>
        <v>0.21679247051734554</v>
      </c>
      <c r="E21" s="6">
        <f>'נוסטרו חיים'!E21+'כללי והון'!E21</f>
        <v>9054.9979999999996</v>
      </c>
      <c r="F21" s="16">
        <f t="shared" si="0"/>
        <v>0.22094697984183689</v>
      </c>
      <c r="G21" s="6">
        <f>'נוסטרו חיים'!G21+'כללי והון'!G21</f>
        <v>958293</v>
      </c>
      <c r="H21" s="16">
        <f t="shared" si="1"/>
        <v>0.29559564515308129</v>
      </c>
      <c r="I21" s="11">
        <f>'נוסטרו חיים'!I21+'כללי והון'!I21</f>
        <v>44813.527000000002</v>
      </c>
      <c r="J21" s="12">
        <f t="shared" ref="J21" si="77">IFERROR(I21/I$23,"")</f>
        <v>0.52121847933104803</v>
      </c>
      <c r="K21" s="13">
        <f>'נוסטרו חיים'!K21+'כללי והון'!K21</f>
        <v>44813.527000000002</v>
      </c>
      <c r="L21" s="12">
        <f t="shared" ref="L21" si="78">IFERROR(K21/K$23,"")</f>
        <v>0.49662025253794728</v>
      </c>
      <c r="M21" s="13">
        <f>'נוסטרו חיים'!M21+'כללי והון'!M21</f>
        <v>995366</v>
      </c>
      <c r="N21" s="12">
        <f t="shared" si="4"/>
        <v>0.30654461540641031</v>
      </c>
      <c r="O21" s="14">
        <f>'נוסטרו חיים'!O21+'כללי והון'!O21</f>
        <v>59332.9395</v>
      </c>
      <c r="P21" s="16">
        <f t="shared" ref="P21" si="79">IFERROR(O21/O$23,"")</f>
        <v>0.68074267521877396</v>
      </c>
      <c r="Q21" s="6">
        <f>'נוסטרו חיים'!Q21+'כללי והון'!Q21</f>
        <v>59332.9395</v>
      </c>
      <c r="R21" s="16">
        <f t="shared" ref="R21" si="80">IFERROR(Q21/Q$23,"")</f>
        <v>0.62701371277636608</v>
      </c>
      <c r="S21" s="6">
        <f>'נוסטרו חיים'!S21+'כללי והון'!S21</f>
        <v>1043422</v>
      </c>
      <c r="T21" s="16">
        <f t="shared" si="7"/>
        <v>0.31950976604089593</v>
      </c>
      <c r="U21" s="11">
        <f>'נוסטרו חיים'!U21+'כללי והון'!U21</f>
        <v>70663.289210000017</v>
      </c>
      <c r="V21" s="12">
        <f t="shared" ref="V21" si="81">IFERROR(U21/U$23,"")</f>
        <v>0.87124477341975171</v>
      </c>
      <c r="W21" s="13">
        <f>'נוסטרו חיים'!W21+'כללי והון'!W21</f>
        <v>70663.289210000017</v>
      </c>
      <c r="X21" s="12">
        <f t="shared" ref="X21" si="82">IFERROR(W21/W$23,"")</f>
        <v>0.82746799084836042</v>
      </c>
      <c r="Y21" s="13">
        <f>'נוסטרו חיים'!Y21+'כללי והון'!Y21</f>
        <v>1091981</v>
      </c>
      <c r="Z21" s="12">
        <f t="shared" si="10"/>
        <v>0.33212040364888668</v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>
        <f t="shared" ref="P22" si="85">IFERROR(O22/O$23,"")</f>
        <v>0</v>
      </c>
      <c r="Q22" s="6">
        <f>'נוסטרו חיים'!Q22+'כללי והון'!Q22</f>
        <v>0</v>
      </c>
      <c r="R22" s="16">
        <f t="shared" ref="R22" si="86">IFERROR(Q22/Q$23,"")</f>
        <v>0</v>
      </c>
      <c r="S22" s="6">
        <f>'נוסטרו חיים'!S22+'כללי והון'!S22</f>
        <v>0</v>
      </c>
      <c r="T22" s="16">
        <f t="shared" si="7"/>
        <v>0</v>
      </c>
      <c r="U22" s="11">
        <f>'נוסטרו חיים'!U22+'כללי והון'!U22</f>
        <v>0</v>
      </c>
      <c r="V22" s="12">
        <f t="shared" ref="V22" si="87">IFERROR(U22/U$23,"")</f>
        <v>0</v>
      </c>
      <c r="W22" s="13">
        <f>'נוסטרו חיים'!W22+'כללי והון'!W22</f>
        <v>0</v>
      </c>
      <c r="X22" s="12">
        <f t="shared" ref="X22" si="88">IFERROR(W22/W$23,"")</f>
        <v>0</v>
      </c>
      <c r="Y22" s="13">
        <f>'נוסטרו חיים'!Y22+'כללי והון'!Y22</f>
        <v>0</v>
      </c>
      <c r="Z22" s="12">
        <f t="shared" si="10"/>
        <v>0</v>
      </c>
      <c r="AA22" s="7"/>
    </row>
    <row r="23" spans="1:27">
      <c r="A23" s="46"/>
      <c r="B23" s="17" t="s">
        <v>27</v>
      </c>
      <c r="C23" s="18">
        <f>SUM(C8:C22)</f>
        <v>41768.046548809958</v>
      </c>
      <c r="D23" s="19">
        <f t="shared" si="0"/>
        <v>1</v>
      </c>
      <c r="E23" s="18">
        <f>SUM(E8:E22)</f>
        <v>40982.67379115997</v>
      </c>
      <c r="F23" s="19">
        <f t="shared" si="0"/>
        <v>1</v>
      </c>
      <c r="G23" s="18">
        <f>SUM(G8:G22)</f>
        <v>3241905</v>
      </c>
      <c r="H23" s="19">
        <f t="shared" si="1"/>
        <v>1</v>
      </c>
      <c r="I23" s="20">
        <f>SUM(I8:I22)</f>
        <v>85978.392511170008</v>
      </c>
      <c r="J23" s="21">
        <f t="shared" ref="J23" si="89">IFERROR(I23/I$23,"")</f>
        <v>1</v>
      </c>
      <c r="K23" s="22">
        <f>SUM(K8:K22)</f>
        <v>90237.010615220031</v>
      </c>
      <c r="L23" s="21">
        <f t="shared" ref="L23" si="90">IFERROR(K23/K$23,"")</f>
        <v>1</v>
      </c>
      <c r="M23" s="22">
        <f>SUM(M8:M22)</f>
        <v>3247051</v>
      </c>
      <c r="N23" s="21">
        <f t="shared" si="4"/>
        <v>1</v>
      </c>
      <c r="O23" s="18">
        <f>SUM(O8:O22)</f>
        <v>87159.130255690005</v>
      </c>
      <c r="P23" s="19">
        <f t="shared" ref="P23" si="91">IFERROR(O23/O$23,"")</f>
        <v>1</v>
      </c>
      <c r="Q23" s="23">
        <f>SUM(Q8:Q22)</f>
        <v>94627.81800621</v>
      </c>
      <c r="R23" s="19">
        <f t="shared" ref="R23" si="92">IFERROR(Q23/Q$23,"")</f>
        <v>1</v>
      </c>
      <c r="S23" s="23">
        <f>SUM(S8:S22)</f>
        <v>3265696.73575</v>
      </c>
      <c r="T23" s="19">
        <f t="shared" si="7"/>
        <v>1</v>
      </c>
      <c r="U23" s="20">
        <f>SUM(U8:U22)</f>
        <v>81106.126964340001</v>
      </c>
      <c r="V23" s="21">
        <f t="shared" ref="V23" si="93">IFERROR(U23/U$23,"")</f>
        <v>1</v>
      </c>
      <c r="W23" s="22">
        <f>SUM(W8:W22)</f>
        <v>85397.006278820016</v>
      </c>
      <c r="X23" s="21">
        <f t="shared" ref="X23" si="94">IFERROR(W23/W$23,"")</f>
        <v>1</v>
      </c>
      <c r="Y23" s="22">
        <f>SUM(Y8:Y22)</f>
        <v>3287907</v>
      </c>
      <c r="Z23" s="21">
        <f t="shared" si="10"/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35145.927080447975</v>
      </c>
      <c r="D25" s="9">
        <f>IFERROR(C25/C$27,"")</f>
        <v>0.84145489158504416</v>
      </c>
      <c r="E25" s="5">
        <f>'נוסטרו חיים'!E25+'כללי והון'!E25</f>
        <v>31989.049340447978</v>
      </c>
      <c r="F25" s="9">
        <f>IFERROR(E25/E$27,"")</f>
        <v>0.78055056884424323</v>
      </c>
      <c r="G25" s="5">
        <f>'נוסטרו חיים'!G25+'כללי והון'!G25</f>
        <v>3079797</v>
      </c>
      <c r="H25" s="9">
        <f>IFERROR(G25/G$27,"")</f>
        <v>0.94999606712719831</v>
      </c>
      <c r="I25" s="54">
        <f>'נוסטרו חיים'!I25+'כללי והון'!I25</f>
        <v>74940.209595461041</v>
      </c>
      <c r="J25" s="55">
        <f>IFERROR(I25/I$27,"")</f>
        <v>0.87161677959639727</v>
      </c>
      <c r="K25" s="56">
        <f>'נוסטרו חיים'!K25+'כללי והון'!K25</f>
        <v>79763.201585461036</v>
      </c>
      <c r="L25" s="55">
        <f>IFERROR(K25/K$27,"")</f>
        <v>0.88393000878076056</v>
      </c>
      <c r="M25" s="56">
        <f>'נוסטרו חיים'!M25+'כללי והון'!M25</f>
        <v>3113254</v>
      </c>
      <c r="N25" s="57">
        <f>IFERROR(M25/M$27,"")</f>
        <v>0.95879430289207035</v>
      </c>
      <c r="O25" s="27">
        <f>'נוסטרו חיים'!O25+'כללי והון'!O25</f>
        <v>91351.619051453978</v>
      </c>
      <c r="P25" s="9">
        <f>IFERROR(O25/O$27,"")</f>
        <v>1.0481037877071955</v>
      </c>
      <c r="Q25" s="5">
        <f>'נוסטרו חיים'!Q25+'כללי והון'!Q25</f>
        <v>99171.827801454026</v>
      </c>
      <c r="R25" s="9">
        <f>IFERROR(Q25/Q$27,"")</f>
        <v>1.0480218753693147</v>
      </c>
      <c r="S25" s="5">
        <f>'נוסטרו חיים'!S25+'כללי והון'!S25</f>
        <v>3142411.73575</v>
      </c>
      <c r="T25" s="31">
        <f>IFERROR(S25/S$27,"")</f>
        <v>0.96224848478721758</v>
      </c>
      <c r="U25" s="54">
        <f>'נוסטרו חיים'!U25+'כללי והון'!U25</f>
        <v>80904.45695145741</v>
      </c>
      <c r="V25" s="55">
        <f>IFERROR(U25/U$27,"")</f>
        <v>0.99751350458429267</v>
      </c>
      <c r="W25" s="56">
        <f>'נוסטרו חיים'!W25+'כללי והון'!W25</f>
        <v>84651.562661457385</v>
      </c>
      <c r="X25" s="55">
        <f>IFERROR(W25/W$27,"")</f>
        <v>0.99127084601855087</v>
      </c>
      <c r="Y25" s="56">
        <f>'נוסטרו חיים'!Y25+'כללי והון'!Y25</f>
        <v>3181188</v>
      </c>
      <c r="Z25" s="57">
        <f>IFERROR(Y25/Y$27,"")</f>
        <v>0.96754196514682445</v>
      </c>
      <c r="AA25" s="7"/>
    </row>
    <row r="26" spans="1:27">
      <c r="A26" s="41"/>
      <c r="B26" s="15" t="s">
        <v>29</v>
      </c>
      <c r="C26" s="28">
        <f>'נוסטרו חיים'!C26+'כללי והון'!C26</f>
        <v>6622.1194683619942</v>
      </c>
      <c r="D26" s="16">
        <f t="shared" ref="D26:F27" si="95">IFERROR(C26/C$27,"")</f>
        <v>0.15854510841495573</v>
      </c>
      <c r="E26" s="6">
        <f>'נוסטרו חיים'!E26+'כללי והון'!E26</f>
        <v>8993.6244507119973</v>
      </c>
      <c r="F26" s="16">
        <f t="shared" si="95"/>
        <v>0.21944943115575674</v>
      </c>
      <c r="G26" s="6">
        <f>'נוסטרו חיים'!G26+'כללי והון'!G26</f>
        <v>162108</v>
      </c>
      <c r="H26" s="16">
        <f t="shared" ref="H26:H27" si="96">IFERROR(G26/G$27,"")</f>
        <v>5.0003932872801637E-2</v>
      </c>
      <c r="I26" s="11">
        <f>'נוסטרו חיים'!I26+'כללי והון'!I26</f>
        <v>11038.182915709007</v>
      </c>
      <c r="J26" s="12">
        <f t="shared" ref="J26" si="97">IFERROR(I26/I$27,"")</f>
        <v>0.12838322040360267</v>
      </c>
      <c r="K26" s="13">
        <f>'נוסטרו חיים'!K26+'כללי והון'!K26</f>
        <v>10473.809029759004</v>
      </c>
      <c r="L26" s="12">
        <f t="shared" ref="L26" si="98">IFERROR(K26/K$27,"")</f>
        <v>0.11606999121923942</v>
      </c>
      <c r="M26" s="13">
        <f>'נוסטרו חיים'!M26+'כללי והון'!M26</f>
        <v>133797</v>
      </c>
      <c r="N26" s="32">
        <f t="shared" ref="N26:N27" si="99">IFERROR(M26/M$27,"")</f>
        <v>4.1205697107929623E-2</v>
      </c>
      <c r="O26" s="28">
        <f>'נוסטרו חיים'!O26+'כללי והון'!O26</f>
        <v>-4192.6753257640012</v>
      </c>
      <c r="P26" s="16">
        <f t="shared" ref="P26" si="100">IFERROR(O26/O$27,"")</f>
        <v>-4.8103787707195624E-2</v>
      </c>
      <c r="Q26" s="6">
        <f>'נוסטרו חיים'!Q26+'כללי והון'!Q26</f>
        <v>-4544.1963252440037</v>
      </c>
      <c r="R26" s="16">
        <f t="shared" ref="R26" si="101">IFERROR(Q26/Q$27,"")</f>
        <v>-4.8021875369314758E-2</v>
      </c>
      <c r="S26" s="6">
        <f>'נוסטרו חיים'!S26+'כללי והון'!S26</f>
        <v>123285</v>
      </c>
      <c r="T26" s="33">
        <f t="shared" ref="T26:T27" si="102">IFERROR(S26/S$27,"")</f>
        <v>3.7751515212782416E-2</v>
      </c>
      <c r="U26" s="11">
        <f>'נוסטרו חיים'!U26+'כללי והון'!U26</f>
        <v>201.67001288260144</v>
      </c>
      <c r="V26" s="12">
        <f t="shared" ref="V26" si="103">IFERROR(U26/U$27,"")</f>
        <v>2.4864954157072477E-3</v>
      </c>
      <c r="W26" s="13">
        <f>'נוסטרו חיים'!W26+'כללי והון'!W26</f>
        <v>745.4436173626018</v>
      </c>
      <c r="X26" s="12">
        <f t="shared" ref="X26" si="104">IFERROR(W26/W$27,"")</f>
        <v>8.729153981449177E-3</v>
      </c>
      <c r="Y26" s="13">
        <f>'נוסטרו חיים'!Y26+'כללי והון'!Y26</f>
        <v>106719</v>
      </c>
      <c r="Z26" s="32">
        <f t="shared" ref="Z26:Z27" si="105">IFERROR(Y26/Y$27,"")</f>
        <v>3.2458034853175589E-2</v>
      </c>
      <c r="AA26" s="7"/>
    </row>
    <row r="27" spans="1:27">
      <c r="A27" s="41"/>
      <c r="B27" s="17" t="s">
        <v>27</v>
      </c>
      <c r="C27" s="29">
        <f>SUM(C25:C26)</f>
        <v>41768.046548809973</v>
      </c>
      <c r="D27" s="19">
        <f t="shared" si="95"/>
        <v>1</v>
      </c>
      <c r="E27" s="29">
        <f>SUM(E25:E26)</f>
        <v>40982.673791159978</v>
      </c>
      <c r="F27" s="19">
        <f t="shared" si="95"/>
        <v>1</v>
      </c>
      <c r="G27" s="23">
        <f>SUM(G25:G26)</f>
        <v>3241905</v>
      </c>
      <c r="H27" s="19">
        <f t="shared" si="96"/>
        <v>1</v>
      </c>
      <c r="I27" s="20">
        <f>SUM(I25:I26)</f>
        <v>85978.392511170052</v>
      </c>
      <c r="J27" s="21">
        <f t="shared" ref="J27" si="106">IFERROR(I27/I$27,"")</f>
        <v>1</v>
      </c>
      <c r="K27" s="22">
        <f>SUM(K25:K26)</f>
        <v>90237.010615220046</v>
      </c>
      <c r="L27" s="21">
        <f t="shared" ref="L27" si="107">IFERROR(K27/K$27,"")</f>
        <v>1</v>
      </c>
      <c r="M27" s="22">
        <f>SUM(M25:M26)</f>
        <v>3247051</v>
      </c>
      <c r="N27" s="35">
        <f t="shared" si="99"/>
        <v>1</v>
      </c>
      <c r="O27" s="29">
        <f>SUM(O25:O26)</f>
        <v>87158.943725689984</v>
      </c>
      <c r="P27" s="19">
        <f t="shared" ref="P27" si="108">IFERROR(O27/O$27,"")</f>
        <v>1</v>
      </c>
      <c r="Q27" s="23">
        <f>SUM(Q25:Q26)</f>
        <v>94627.631476210023</v>
      </c>
      <c r="R27" s="53">
        <f t="shared" ref="R27" si="109">IFERROR(Q27/Q$27,"")</f>
        <v>1</v>
      </c>
      <c r="S27" s="23">
        <f>SUM(S25:S26)</f>
        <v>3265696.73575</v>
      </c>
      <c r="T27" s="34">
        <f t="shared" si="102"/>
        <v>1</v>
      </c>
      <c r="U27" s="20">
        <f>SUM(U25:U26)</f>
        <v>81106.126964340016</v>
      </c>
      <c r="V27" s="21">
        <f t="shared" ref="V27" si="110">IFERROR(U27/U$27,"")</f>
        <v>1</v>
      </c>
      <c r="W27" s="22">
        <f>SUM(W25:W26)</f>
        <v>85397.006278819987</v>
      </c>
      <c r="X27" s="21">
        <f t="shared" ref="X27" si="111">IFERROR(W27/W$27,"")</f>
        <v>1</v>
      </c>
      <c r="Y27" s="22">
        <f>SUM(Y25:Y26)</f>
        <v>3287907</v>
      </c>
      <c r="Z27" s="35">
        <f t="shared" si="105"/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11329.841103339966</v>
      </c>
      <c r="D29" s="9">
        <f>IFERROR(C29/C$31,"")</f>
        <v>0.27125618839032756</v>
      </c>
      <c r="E29" s="5">
        <f>'נוסטרו חיים'!E29+'כללי והון'!E29</f>
        <v>10544.468345689978</v>
      </c>
      <c r="F29" s="9">
        <f>IFERROR(E29/E$31,"")</f>
        <v>0.25729088344559004</v>
      </c>
      <c r="G29" s="5">
        <f>'נוסטרו חיים'!G29+'כללי והון'!G29</f>
        <v>863084</v>
      </c>
      <c r="H29" s="9">
        <f>IFERROR(G29/G$31,"")</f>
        <v>0.26622741875533057</v>
      </c>
      <c r="I29" s="54">
        <f>'נוסטרו חיים'!I29+'כללי והון'!I29</f>
        <v>11169.229410237671</v>
      </c>
      <c r="J29" s="55">
        <f>IFERROR(I29/I$31,"")</f>
        <v>0.12990739980148616</v>
      </c>
      <c r="K29" s="56">
        <f>'נוסטרו חיים'!K29+'כללי והון'!K29</f>
        <v>15427.84751428765</v>
      </c>
      <c r="L29" s="55">
        <f>IFERROR(K29/K$31,"")</f>
        <v>0.17097028601793549</v>
      </c>
      <c r="M29" s="56">
        <f>'נוסטרו חיים'!M29+'כללי והון'!M29</f>
        <v>821115</v>
      </c>
      <c r="N29" s="57">
        <f>IFERROR(M29/M$31,"")</f>
        <v>0.25288022885997169</v>
      </c>
      <c r="O29" s="27">
        <f>'נוסטרו חיים'!O29+'כללי והון'!O29</f>
        <v>6376.4105294799665</v>
      </c>
      <c r="P29" s="9">
        <f>IFERROR(O29/O$31,"")</f>
        <v>7.3158419055054796E-2</v>
      </c>
      <c r="Q29" s="5">
        <f>'נוסטרו חיים'!Q29+'כללי והון'!Q29</f>
        <v>13845.098279999998</v>
      </c>
      <c r="R29" s="9">
        <f>IFERROR(Q29/Q$31,"")</f>
        <v>0.14631136871983044</v>
      </c>
      <c r="S29" s="5">
        <f>'נוסטרו חיים'!S29+'כללי והון'!S29</f>
        <v>716270.34505000012</v>
      </c>
      <c r="T29" s="31">
        <f>IFERROR(S29/S$31,"")</f>
        <v>0.21933155556328823</v>
      </c>
      <c r="U29" s="54">
        <f>'נוסטרו חיים'!U29+'כללי והון'!U29</f>
        <v>-1138.9755311873305</v>
      </c>
      <c r="V29" s="55">
        <f>IFERROR(U29/U$31,"")</f>
        <v>-1.404302700445929E-2</v>
      </c>
      <c r="W29" s="56">
        <f>'נוסטרו חיים'!W29+'כללי והון'!W29</f>
        <v>3151.9037832926697</v>
      </c>
      <c r="X29" s="55">
        <f>IFERROR(W29/W$31,"")</f>
        <v>3.6908832295616416E-2</v>
      </c>
      <c r="Y29" s="56">
        <f>'נוסטרו חיים'!Y29+'כללי והון'!Y29</f>
        <v>702382</v>
      </c>
      <c r="Z29" s="57">
        <f>IFERROR(Y29/Y$31,"")</f>
        <v>0.21362587202131933</v>
      </c>
      <c r="AA29" s="7"/>
    </row>
    <row r="30" spans="1:27">
      <c r="A30" s="41"/>
      <c r="B30" s="15" t="s">
        <v>31</v>
      </c>
      <c r="C30" s="28">
        <f>'נוסטרו חיים'!C30+'כללי והון'!C30</f>
        <v>30438.205445469997</v>
      </c>
      <c r="D30" s="16">
        <f t="shared" ref="D30:F31" si="112">IFERROR(C30/C$31,"")</f>
        <v>0.72874381160967239</v>
      </c>
      <c r="E30" s="6">
        <f>'נוסטרו חיים'!E30+'כללי והון'!E30</f>
        <v>30438.205445469997</v>
      </c>
      <c r="F30" s="16">
        <f t="shared" si="112"/>
        <v>0.74270911655440996</v>
      </c>
      <c r="G30" s="6">
        <f>'נוסטרו חיים'!G30+'כללי והון'!G30</f>
        <v>2378821</v>
      </c>
      <c r="H30" s="16">
        <f t="shared" ref="H30:H31" si="113">IFERROR(G30/G$31,"")</f>
        <v>0.73377258124466938</v>
      </c>
      <c r="I30" s="11">
        <f>'נוסטרו חיים'!I30+'כללי והון'!I30</f>
        <v>74809.163100932376</v>
      </c>
      <c r="J30" s="12">
        <f t="shared" ref="J30" si="114">IFERROR(I30/I$31,"")</f>
        <v>0.87009260019851375</v>
      </c>
      <c r="K30" s="13">
        <f>'נוסטרו חיים'!K30+'כללי והון'!K30</f>
        <v>74809.163100932376</v>
      </c>
      <c r="L30" s="12">
        <f t="shared" ref="L30" si="115">IFERROR(K30/K$31,"")</f>
        <v>0.82902971398206449</v>
      </c>
      <c r="M30" s="13">
        <f>'נוסטרו חיים'!M30+'כללי והון'!M30</f>
        <v>2425936</v>
      </c>
      <c r="N30" s="32">
        <f t="shared" ref="N30:N31" si="116">IFERROR(M30/M$31,"")</f>
        <v>0.74711977114002825</v>
      </c>
      <c r="O30" s="28">
        <f>'נוסטרו חיים'!O30+'כללי והון'!O30</f>
        <v>80782.533196210017</v>
      </c>
      <c r="P30" s="16">
        <f t="shared" ref="P30" si="117">IFERROR(O30/O$31,"")</f>
        <v>0.92684158094494518</v>
      </c>
      <c r="Q30" s="6">
        <f>'נוסטרו חיים'!Q30+'כללי והון'!Q30</f>
        <v>80782.533196210017</v>
      </c>
      <c r="R30" s="16">
        <f t="shared" ref="R30" si="118">IFERROR(Q30/Q$31,"")</f>
        <v>0.85368863128016947</v>
      </c>
      <c r="S30" s="6">
        <f>'נוסטרו חיים'!S30+'כללי והון'!S30</f>
        <v>2549426.3906999999</v>
      </c>
      <c r="T30" s="33">
        <f t="shared" ref="T30:T31" si="119">IFERROR(S30/S$31,"")</f>
        <v>0.78066844443671179</v>
      </c>
      <c r="U30" s="11">
        <f>'נוסטרו חיים'!U30+'כללי והון'!U30</f>
        <v>82245.102495527331</v>
      </c>
      <c r="V30" s="12">
        <f t="shared" ref="V30" si="120">IFERROR(U30/U$31,"")</f>
        <v>1.0140430270044594</v>
      </c>
      <c r="W30" s="13">
        <f>'נוסטרו חיים'!W30+'כללי והון'!W30</f>
        <v>82245.102495527331</v>
      </c>
      <c r="X30" s="12">
        <f t="shared" ref="X30" si="121">IFERROR(W30/W$31,"")</f>
        <v>0.96309116770438363</v>
      </c>
      <c r="Y30" s="13">
        <f>'נוסטרו חיים'!Y30+'כללי והון'!Y30</f>
        <v>2585525</v>
      </c>
      <c r="Z30" s="32">
        <f t="shared" ref="Z30:Z31" si="122">IFERROR(Y30/Y$31,"")</f>
        <v>0.78637412797868067</v>
      </c>
      <c r="AA30" s="7"/>
    </row>
    <row r="31" spans="1:27">
      <c r="A31" s="41"/>
      <c r="B31" s="17" t="s">
        <v>27</v>
      </c>
      <c r="C31" s="29">
        <f>SUM(C29:C30)</f>
        <v>41768.046548809965</v>
      </c>
      <c r="D31" s="19">
        <f t="shared" si="112"/>
        <v>1</v>
      </c>
      <c r="E31" s="29">
        <f>SUM(E29:E30)</f>
        <v>40982.673791159978</v>
      </c>
      <c r="F31" s="19">
        <f t="shared" si="112"/>
        <v>1</v>
      </c>
      <c r="G31" s="29">
        <f>SUM(G29:G30)</f>
        <v>3241905</v>
      </c>
      <c r="H31" s="19">
        <f t="shared" si="113"/>
        <v>1</v>
      </c>
      <c r="I31" s="20">
        <f>SUM(I29:I30)</f>
        <v>85978.392511170052</v>
      </c>
      <c r="J31" s="21">
        <f t="shared" ref="J31" si="123">IFERROR(I31/I$31,"")</f>
        <v>1</v>
      </c>
      <c r="K31" s="22">
        <f>SUM(K29:K30)</f>
        <v>90237.010615220031</v>
      </c>
      <c r="L31" s="21">
        <f t="shared" ref="L31" si="124">IFERROR(K31/K$31,"")</f>
        <v>1</v>
      </c>
      <c r="M31" s="22">
        <f>SUM(M29:M30)</f>
        <v>3247051</v>
      </c>
      <c r="N31" s="35">
        <f t="shared" si="116"/>
        <v>1</v>
      </c>
      <c r="O31" s="29">
        <f>SUM(O29:O30)</f>
        <v>87158.943725689984</v>
      </c>
      <c r="P31" s="19">
        <f t="shared" ref="P31" si="125">IFERROR(O31/O$31,"")</f>
        <v>1</v>
      </c>
      <c r="Q31" s="23">
        <f>SUM(Q29:Q30)</f>
        <v>94627.631476210023</v>
      </c>
      <c r="R31" s="19">
        <f t="shared" ref="R31" si="126">IFERROR(Q31/Q$31,"")</f>
        <v>1</v>
      </c>
      <c r="S31" s="23">
        <f>SUM(S29:S30)</f>
        <v>3265696.73575</v>
      </c>
      <c r="T31" s="34">
        <f t="shared" si="119"/>
        <v>1</v>
      </c>
      <c r="U31" s="20">
        <f>SUM(U29:U30)</f>
        <v>81106.126964340001</v>
      </c>
      <c r="V31" s="21">
        <f t="shared" ref="V31" si="127">IFERROR(U31/U$31,"")</f>
        <v>1</v>
      </c>
      <c r="W31" s="22">
        <f>SUM(W29:W30)</f>
        <v>85397.006278820001</v>
      </c>
      <c r="X31" s="21">
        <f t="shared" ref="X31" si="128">IFERROR(W31/W$31,"")</f>
        <v>1</v>
      </c>
      <c r="Y31" s="22">
        <f>SUM(Y29:Y30)</f>
        <v>3287907</v>
      </c>
      <c r="Z31" s="35">
        <f t="shared" si="122"/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2023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2042.6590000000001</v>
      </c>
      <c r="D36" s="9">
        <f>IFERROR(C36/C$51,"")</f>
        <v>4.8904824830937631E-2</v>
      </c>
      <c r="E36" s="5">
        <f>E8</f>
        <v>2042.6590000000001</v>
      </c>
      <c r="F36" s="9">
        <f>IFERROR(E36/E$51,"")</f>
        <v>4.9842013979102678E-2</v>
      </c>
      <c r="G36" s="5">
        <f>G8</f>
        <v>261829</v>
      </c>
      <c r="H36" s="31">
        <f>IFERROR(G36/G$51,"")</f>
        <v>8.0763933551414979E-2</v>
      </c>
      <c r="I36" s="54">
        <f>IF(I$23=0,"",I8+C36)</f>
        <v>3825.38652</v>
      </c>
      <c r="J36" s="55">
        <f>IFERROR(I36/I$51,"")</f>
        <v>2.9945151881720082E-2</v>
      </c>
      <c r="K36" s="56">
        <f>IF(K$23=0,"",K8+E36)</f>
        <v>3825.38652</v>
      </c>
      <c r="L36" s="55">
        <f>IFERROR(K36/K$51,"")</f>
        <v>2.915253559178661E-2</v>
      </c>
      <c r="M36" s="56">
        <f>M8</f>
        <v>286437</v>
      </c>
      <c r="N36" s="57">
        <f>IFERROR(M36/M$51,"")</f>
        <v>8.821450602408154E-2</v>
      </c>
      <c r="O36" s="58">
        <f>IF(O$23=0,"",O8+I36)</f>
        <v>4459.0025400000004</v>
      </c>
      <c r="P36" s="9">
        <f>IFERROR(O36/O$51,"")</f>
        <v>2.0748659768096894E-2</v>
      </c>
      <c r="Q36" s="5">
        <f>IF(Q$23=0,"",Q8+K36)</f>
        <v>4459.0025400000004</v>
      </c>
      <c r="R36" s="9">
        <f>IFERROR(Q36/Q$51,"")</f>
        <v>1.9743421965561794E-2</v>
      </c>
      <c r="S36" s="5">
        <f>S8</f>
        <v>144778.34505</v>
      </c>
      <c r="T36" s="31">
        <f>IFERROR(S36/S$51,"")</f>
        <v>4.4333064814345111E-2</v>
      </c>
      <c r="U36" s="54">
        <f>IF(U$23=0,"",U8+O36)</f>
        <v>4839.0940200000005</v>
      </c>
      <c r="V36" s="55">
        <f>IFERROR(U36/U$51,"")</f>
        <v>1.6347644639766179E-2</v>
      </c>
      <c r="W36" s="56">
        <f>IF(W$23=0,"",W8+Q36)</f>
        <v>4839.0940200000005</v>
      </c>
      <c r="X36" s="55">
        <f>IFERROR(W36/W$51,"")</f>
        <v>1.5547564326019394E-2</v>
      </c>
      <c r="Y36" s="56">
        <f>Y8</f>
        <v>114794</v>
      </c>
      <c r="Z36" s="57">
        <f>IFERROR(Y36/Y$51,"")</f>
        <v>3.4914004562781126E-2</v>
      </c>
      <c r="AA36" s="7"/>
    </row>
    <row r="37" spans="1:27">
      <c r="A37" s="41"/>
      <c r="B37" s="15" t="s">
        <v>13</v>
      </c>
      <c r="C37" s="28">
        <f t="shared" ref="C37:E50" si="129">C9</f>
        <v>240.26494999998681</v>
      </c>
      <c r="D37" s="16">
        <f t="shared" ref="D37:F51" si="130">IFERROR(C37/C$51,"")</f>
        <v>5.7523626277138492E-3</v>
      </c>
      <c r="E37" s="6">
        <f t="shared" si="129"/>
        <v>620.03393999998798</v>
      </c>
      <c r="F37" s="16">
        <f t="shared" si="130"/>
        <v>1.5129172468335395E-2</v>
      </c>
      <c r="G37" s="6">
        <f t="shared" ref="G37:G50" si="131">G9</f>
        <v>256987</v>
      </c>
      <c r="H37" s="33">
        <f t="shared" ref="H37:H51" si="132">IFERROR(G37/G$51,"")</f>
        <v>7.9270367268627545E-2</v>
      </c>
      <c r="I37" s="11">
        <f t="shared" ref="I37:I50" si="133">IF(I$23=0,"",I9+C37)</f>
        <v>1353.1754799999924</v>
      </c>
      <c r="J37" s="12">
        <f t="shared" ref="J37:L51" si="134">IFERROR(I37/I$51,"")</f>
        <v>1.059266692643107E-2</v>
      </c>
      <c r="K37" s="13">
        <f t="shared" ref="K37:K50" si="135">IF(K$23=0,"",K9+E37)</f>
        <v>3030.2145099999921</v>
      </c>
      <c r="L37" s="12">
        <f t="shared" si="134"/>
        <v>2.3092682501930025E-2</v>
      </c>
      <c r="M37" s="13">
        <f t="shared" ref="M37:M50" si="136">M9</f>
        <v>214684</v>
      </c>
      <c r="N37" s="32">
        <f t="shared" ref="N37:N51" si="137">IFERROR(M37/M$51,"")</f>
        <v>6.6116608578060523E-2</v>
      </c>
      <c r="O37" s="59">
        <f t="shared" ref="O37:O50" si="138">IF(O$23=0,"",O9+I37)</f>
        <v>2383.164099999989</v>
      </c>
      <c r="P37" s="16">
        <f t="shared" ref="P37:P51" si="139">IFERROR(O37/O$51,"")</f>
        <v>1.1089354769114487E-2</v>
      </c>
      <c r="Q37" s="6">
        <f t="shared" ref="Q37:Q50" si="140">IF(Q$23=0,"",Q9+K37)</f>
        <v>6329.8566699999892</v>
      </c>
      <c r="R37" s="16">
        <f t="shared" ref="R37:R51" si="141">IFERROR(Q37/Q$51,"")</f>
        <v>2.8027127164932185E-2</v>
      </c>
      <c r="S37" s="6">
        <f t="shared" ref="S37:S50" si="142">S9</f>
        <v>301974</v>
      </c>
      <c r="T37" s="33">
        <f t="shared" ref="T37:T51" si="143">IFERROR(S37/S$51,"")</f>
        <v>9.2468475928659255E-2</v>
      </c>
      <c r="U37" s="11">
        <f t="shared" ref="U37:U50" si="144">IF(U$23=0,"",U9+O37)</f>
        <v>4471.0115599999972</v>
      </c>
      <c r="V37" s="12">
        <f t="shared" ref="V37:V51" si="145">IFERROR(U37/U$51,"")</f>
        <v>1.5104171950593052E-2</v>
      </c>
      <c r="W37" s="13">
        <f t="shared" ref="W37:W50" si="146">IF(W$23=0,"",W9+Q37)</f>
        <v>10451.637979999996</v>
      </c>
      <c r="X37" s="12">
        <f t="shared" ref="X37:X51" si="147">IFERROR(W37/W$51,"")</f>
        <v>3.3580152221617164E-2</v>
      </c>
      <c r="Y37" s="13">
        <f t="shared" ref="Y37:Y50" si="148">Y9</f>
        <v>310931</v>
      </c>
      <c r="Z37" s="32">
        <f t="shared" ref="Z37:Z51" si="149">IFERROR(Y37/Y$51,"")</f>
        <v>9.456806412103505E-2</v>
      </c>
      <c r="AA37" s="7"/>
    </row>
    <row r="38" spans="1:27">
      <c r="A38" s="41"/>
      <c r="B38" s="15" t="s">
        <v>14</v>
      </c>
      <c r="C38" s="28">
        <f t="shared" si="129"/>
        <v>21156.95796</v>
      </c>
      <c r="D38" s="16">
        <f t="shared" si="130"/>
        <v>0.50653453316941865</v>
      </c>
      <c r="E38" s="6">
        <f t="shared" si="129"/>
        <v>21156.95796</v>
      </c>
      <c r="F38" s="16">
        <f t="shared" si="130"/>
        <v>0.51624152362073528</v>
      </c>
      <c r="G38" s="6">
        <f t="shared" si="131"/>
        <v>968628</v>
      </c>
      <c r="H38" s="33">
        <f t="shared" si="132"/>
        <v>0.29878358557699869</v>
      </c>
      <c r="I38" s="11">
        <f t="shared" si="133"/>
        <v>48707.905599999991</v>
      </c>
      <c r="J38" s="12">
        <f t="shared" si="134"/>
        <v>0.38128581867656181</v>
      </c>
      <c r="K38" s="13">
        <f t="shared" si="135"/>
        <v>48707.905599999991</v>
      </c>
      <c r="L38" s="12">
        <f t="shared" si="134"/>
        <v>0.37119358898284144</v>
      </c>
      <c r="M38" s="13">
        <f t="shared" si="136"/>
        <v>966692</v>
      </c>
      <c r="N38" s="32">
        <f t="shared" si="137"/>
        <v>0.2977138332597794</v>
      </c>
      <c r="O38" s="59">
        <f t="shared" si="138"/>
        <v>67797.084460000013</v>
      </c>
      <c r="P38" s="16">
        <f t="shared" si="139"/>
        <v>0.31547383660594847</v>
      </c>
      <c r="Q38" s="6">
        <f t="shared" si="140"/>
        <v>67797.084460000013</v>
      </c>
      <c r="R38" s="16">
        <f t="shared" si="141"/>
        <v>0.30018965778131457</v>
      </c>
      <c r="S38" s="6">
        <f t="shared" si="142"/>
        <v>985540</v>
      </c>
      <c r="T38" s="33">
        <f t="shared" si="143"/>
        <v>0.30178552380910556</v>
      </c>
      <c r="U38" s="11">
        <f t="shared" si="144"/>
        <v>80730.641409999997</v>
      </c>
      <c r="V38" s="12">
        <f t="shared" si="145"/>
        <v>0.27272787671752485</v>
      </c>
      <c r="W38" s="13">
        <f t="shared" si="146"/>
        <v>80730.641409999997</v>
      </c>
      <c r="X38" s="12">
        <f t="shared" si="147"/>
        <v>0.25938013091193873</v>
      </c>
      <c r="Y38" s="13">
        <f t="shared" si="148"/>
        <v>974704</v>
      </c>
      <c r="Z38" s="32">
        <f t="shared" si="149"/>
        <v>0.2964512074094553</v>
      </c>
      <c r="AA38" s="7"/>
    </row>
    <row r="39" spans="1:27">
      <c r="A39" s="41"/>
      <c r="B39" s="15" t="s">
        <v>15</v>
      </c>
      <c r="C39" s="28">
        <f t="shared" si="129"/>
        <v>4388.5306199999814</v>
      </c>
      <c r="D39" s="16">
        <f t="shared" si="130"/>
        <v>0.10506908947421238</v>
      </c>
      <c r="E39" s="6">
        <f t="shared" si="129"/>
        <v>2208.021069999983</v>
      </c>
      <c r="F39" s="16">
        <f t="shared" si="130"/>
        <v>5.3876940319990949E-2</v>
      </c>
      <c r="G39" s="6">
        <f t="shared" si="131"/>
        <v>231442</v>
      </c>
      <c r="H39" s="33">
        <f t="shared" si="132"/>
        <v>7.1390740937812794E-2</v>
      </c>
      <c r="I39" s="11">
        <f t="shared" si="133"/>
        <v>8772.8555600000127</v>
      </c>
      <c r="J39" s="12">
        <f t="shared" si="134"/>
        <v>6.8673973416049167E-2</v>
      </c>
      <c r="K39" s="13">
        <f t="shared" si="135"/>
        <v>9002.2868200000139</v>
      </c>
      <c r="L39" s="12">
        <f t="shared" si="134"/>
        <v>6.8604697997294642E-2</v>
      </c>
      <c r="M39" s="13">
        <f t="shared" si="136"/>
        <v>253409</v>
      </c>
      <c r="N39" s="32">
        <f t="shared" si="137"/>
        <v>7.8042814849535777E-2</v>
      </c>
      <c r="O39" s="59">
        <f t="shared" si="138"/>
        <v>7863.421389999995</v>
      </c>
      <c r="P39" s="16">
        <f t="shared" si="139"/>
        <v>3.659012381596119E-2</v>
      </c>
      <c r="Q39" s="6">
        <f t="shared" si="140"/>
        <v>13751.029219999995</v>
      </c>
      <c r="R39" s="16">
        <f t="shared" si="141"/>
        <v>6.0886346198679213E-2</v>
      </c>
      <c r="S39" s="6">
        <f t="shared" si="142"/>
        <v>192937</v>
      </c>
      <c r="T39" s="33">
        <f t="shared" si="143"/>
        <v>5.9079888799193743E-2</v>
      </c>
      <c r="U39" s="11">
        <f t="shared" si="144"/>
        <v>8074.5748099999937</v>
      </c>
      <c r="V39" s="12">
        <f t="shared" si="145"/>
        <v>2.7277891081580474E-2</v>
      </c>
      <c r="W39" s="13">
        <f t="shared" si="146"/>
        <v>15140.934129999996</v>
      </c>
      <c r="X39" s="12">
        <f t="shared" si="147"/>
        <v>4.8646429759221212E-2</v>
      </c>
      <c r="Y39" s="13">
        <f t="shared" si="148"/>
        <v>200139</v>
      </c>
      <c r="Z39" s="32">
        <f t="shared" si="149"/>
        <v>6.08712472706801E-2</v>
      </c>
      <c r="AA39" s="7"/>
    </row>
    <row r="40" spans="1:27">
      <c r="A40" s="41"/>
      <c r="B40" s="15" t="s">
        <v>16</v>
      </c>
      <c r="C40" s="28">
        <f t="shared" si="129"/>
        <v>482.3611599999997</v>
      </c>
      <c r="D40" s="16">
        <f t="shared" si="130"/>
        <v>1.154856881890118E-2</v>
      </c>
      <c r="E40" s="6">
        <f t="shared" si="129"/>
        <v>482.3611599999997</v>
      </c>
      <c r="F40" s="16">
        <f t="shared" si="130"/>
        <v>1.1769880180537312E-2</v>
      </c>
      <c r="G40" s="6">
        <f t="shared" si="131"/>
        <v>29747</v>
      </c>
      <c r="H40" s="33">
        <f t="shared" si="132"/>
        <v>9.1757778219904648E-3</v>
      </c>
      <c r="I40" s="11">
        <f t="shared" si="133"/>
        <v>1090.43516</v>
      </c>
      <c r="J40" s="12">
        <f t="shared" si="134"/>
        <v>8.5359339017505968E-3</v>
      </c>
      <c r="K40" s="13">
        <f t="shared" si="135"/>
        <v>1090.43516</v>
      </c>
      <c r="L40" s="12">
        <f t="shared" si="134"/>
        <v>8.3099968189451149E-3</v>
      </c>
      <c r="M40" s="13">
        <f t="shared" si="136"/>
        <v>27589</v>
      </c>
      <c r="N40" s="32">
        <f t="shared" si="137"/>
        <v>8.4966327908000214E-3</v>
      </c>
      <c r="O40" s="59">
        <f t="shared" si="138"/>
        <v>1380.7223299999985</v>
      </c>
      <c r="P40" s="16">
        <f t="shared" si="139"/>
        <v>6.4247861718831779E-3</v>
      </c>
      <c r="Q40" s="6">
        <f t="shared" si="140"/>
        <v>1380.7223299999985</v>
      </c>
      <c r="R40" s="16">
        <f t="shared" si="141"/>
        <v>6.1135160462284979E-3</v>
      </c>
      <c r="S40" s="6">
        <f t="shared" si="142"/>
        <v>27894</v>
      </c>
      <c r="T40" s="33">
        <f t="shared" si="143"/>
        <v>8.5415157184195369E-3</v>
      </c>
      <c r="U40" s="11">
        <f t="shared" si="144"/>
        <v>1673.0806399999983</v>
      </c>
      <c r="V40" s="12">
        <f t="shared" si="145"/>
        <v>5.6520761207265275E-3</v>
      </c>
      <c r="W40" s="13">
        <f t="shared" si="146"/>
        <v>1673.0806399999983</v>
      </c>
      <c r="X40" s="12">
        <f t="shared" si="147"/>
        <v>5.3754543237863493E-3</v>
      </c>
      <c r="Y40" s="13">
        <f t="shared" si="148"/>
        <v>25667</v>
      </c>
      <c r="Z40" s="32">
        <f t="shared" si="149"/>
        <v>7.8064860107052905E-3</v>
      </c>
      <c r="AA40" s="7"/>
    </row>
    <row r="41" spans="1:27">
      <c r="A41" s="41"/>
      <c r="B41" s="15" t="s">
        <v>17</v>
      </c>
      <c r="C41" s="28">
        <f t="shared" si="129"/>
        <v>2017.2427440000047</v>
      </c>
      <c r="D41" s="16">
        <f t="shared" si="130"/>
        <v>4.8296315262018864E-2</v>
      </c>
      <c r="E41" s="6">
        <f t="shared" si="129"/>
        <v>1978.7162640000033</v>
      </c>
      <c r="F41" s="16">
        <f t="shared" si="130"/>
        <v>4.8281775710466594E-2</v>
      </c>
      <c r="G41" s="6">
        <f t="shared" si="131"/>
        <v>115758</v>
      </c>
      <c r="H41" s="33">
        <f t="shared" si="132"/>
        <v>3.570678351154645E-2</v>
      </c>
      <c r="I41" s="11">
        <f t="shared" si="133"/>
        <v>1445.6747599999985</v>
      </c>
      <c r="J41" s="12">
        <f t="shared" si="134"/>
        <v>1.1316751923873351E-2</v>
      </c>
      <c r="K41" s="13">
        <f t="shared" si="135"/>
        <v>1328.7001600000017</v>
      </c>
      <c r="L41" s="12">
        <f t="shared" si="134"/>
        <v>1.0125768599512034E-2</v>
      </c>
      <c r="M41" s="13">
        <f t="shared" si="136"/>
        <v>114419</v>
      </c>
      <c r="N41" s="32">
        <f t="shared" si="137"/>
        <v>3.5237820409965842E-2</v>
      </c>
      <c r="O41" s="59">
        <f t="shared" si="138"/>
        <v>1060.1613139999954</v>
      </c>
      <c r="P41" s="16">
        <f t="shared" si="139"/>
        <v>4.9331495566908648E-3</v>
      </c>
      <c r="Q41" s="6">
        <f t="shared" si="140"/>
        <v>863.36961399999518</v>
      </c>
      <c r="R41" s="16">
        <f t="shared" si="141"/>
        <v>3.8227990337601626E-3</v>
      </c>
      <c r="S41" s="6">
        <f t="shared" si="142"/>
        <v>113503.863</v>
      </c>
      <c r="T41" s="33">
        <f t="shared" si="143"/>
        <v>3.4756400298122811E-2</v>
      </c>
      <c r="U41" s="11">
        <f t="shared" si="144"/>
        <v>3138.7472639999933</v>
      </c>
      <c r="V41" s="12">
        <f t="shared" si="145"/>
        <v>1.0603456902023625E-2</v>
      </c>
      <c r="W41" s="13">
        <f t="shared" si="146"/>
        <v>3578.578093999995</v>
      </c>
      <c r="X41" s="12">
        <f t="shared" si="147"/>
        <v>1.1497642509568102E-2</v>
      </c>
      <c r="Y41" s="13">
        <f t="shared" si="148"/>
        <v>116290</v>
      </c>
      <c r="Z41" s="32">
        <f t="shared" si="149"/>
        <v>3.5369005266876467E-2</v>
      </c>
      <c r="AA41" s="7"/>
    </row>
    <row r="42" spans="1:27">
      <c r="A42" s="41"/>
      <c r="B42" s="15" t="s">
        <v>18</v>
      </c>
      <c r="C42" s="28">
        <f t="shared" si="129"/>
        <v>104.76016333999792</v>
      </c>
      <c r="D42" s="16">
        <f t="shared" si="130"/>
        <v>2.5081413184496345E-3</v>
      </c>
      <c r="E42" s="6">
        <f t="shared" si="129"/>
        <v>1363.7108856900004</v>
      </c>
      <c r="F42" s="16">
        <f t="shared" si="130"/>
        <v>3.3275302939950076E-2</v>
      </c>
      <c r="G42" s="6">
        <f t="shared" si="131"/>
        <v>71710</v>
      </c>
      <c r="H42" s="33">
        <f t="shared" si="132"/>
        <v>2.2119710478869677E-2</v>
      </c>
      <c r="I42" s="11">
        <f t="shared" si="133"/>
        <v>1706.8056035999994</v>
      </c>
      <c r="J42" s="12">
        <f t="shared" si="134"/>
        <v>1.3360885956270087E-2</v>
      </c>
      <c r="K42" s="13">
        <f t="shared" si="135"/>
        <v>3513.9367000000016</v>
      </c>
      <c r="L42" s="12">
        <f t="shared" si="134"/>
        <v>2.6779036361019862E-2</v>
      </c>
      <c r="M42" s="13">
        <f t="shared" si="136"/>
        <v>30889</v>
      </c>
      <c r="N42" s="32">
        <f t="shared" si="137"/>
        <v>9.5129395873363252E-3</v>
      </c>
      <c r="O42" s="59">
        <f t="shared" si="138"/>
        <v>1946.0665530800034</v>
      </c>
      <c r="P42" s="16">
        <f t="shared" si="139"/>
        <v>9.0554496064337436E-3</v>
      </c>
      <c r="Q42" s="6">
        <f t="shared" si="140"/>
        <v>3401.6766500000012</v>
      </c>
      <c r="R42" s="16">
        <f t="shared" si="141"/>
        <v>1.5061829835008051E-2</v>
      </c>
      <c r="S42" s="6">
        <f t="shared" si="142"/>
        <v>28063</v>
      </c>
      <c r="T42" s="33">
        <f t="shared" si="143"/>
        <v>8.5932657778019454E-3</v>
      </c>
      <c r="U42" s="11">
        <f t="shared" si="144"/>
        <v>2323.4956486000028</v>
      </c>
      <c r="V42" s="12">
        <f t="shared" si="145"/>
        <v>7.8493372991657387E-3</v>
      </c>
      <c r="W42" s="13">
        <f t="shared" si="146"/>
        <v>4322.8793500000011</v>
      </c>
      <c r="X42" s="12">
        <f t="shared" si="147"/>
        <v>1.3889014036504692E-2</v>
      </c>
      <c r="Y42" s="13">
        <f t="shared" si="148"/>
        <v>28607</v>
      </c>
      <c r="Z42" s="32">
        <f t="shared" si="149"/>
        <v>8.7006718864006804E-3</v>
      </c>
      <c r="AA42" s="7"/>
    </row>
    <row r="43" spans="1:27">
      <c r="A43" s="41"/>
      <c r="B43" s="15" t="s">
        <v>19</v>
      </c>
      <c r="C43" s="28">
        <f t="shared" si="129"/>
        <v>5.6439999999952306E-2</v>
      </c>
      <c r="D43" s="16">
        <f t="shared" si="130"/>
        <v>1.3512721964144712E-6</v>
      </c>
      <c r="E43" s="6">
        <f t="shared" si="129"/>
        <v>-205</v>
      </c>
      <c r="F43" s="16">
        <f t="shared" si="130"/>
        <v>-5.0021138455885435E-3</v>
      </c>
      <c r="G43" s="6">
        <f t="shared" si="131"/>
        <v>996</v>
      </c>
      <c r="H43" s="33">
        <f t="shared" si="132"/>
        <v>3.0722676944574254E-4</v>
      </c>
      <c r="I43" s="11">
        <f t="shared" si="133"/>
        <v>-0.61856000000000222</v>
      </c>
      <c r="J43" s="12">
        <f t="shared" si="134"/>
        <v>-4.8420919170167518E-6</v>
      </c>
      <c r="K43" s="13">
        <f t="shared" si="135"/>
        <v>-124</v>
      </c>
      <c r="L43" s="12">
        <f t="shared" si="134"/>
        <v>-9.4498017245628286E-4</v>
      </c>
      <c r="M43" s="13">
        <f t="shared" si="136"/>
        <v>1077</v>
      </c>
      <c r="N43" s="32">
        <f t="shared" si="137"/>
        <v>3.3168558177866622E-4</v>
      </c>
      <c r="O43" s="59">
        <f t="shared" si="138"/>
        <v>0.18569999999994025</v>
      </c>
      <c r="P43" s="16">
        <f t="shared" si="139"/>
        <v>8.6410045394016598E-7</v>
      </c>
      <c r="Q43" s="6">
        <f t="shared" si="140"/>
        <v>-151</v>
      </c>
      <c r="R43" s="16">
        <f t="shared" si="141"/>
        <v>-6.685927379623854E-4</v>
      </c>
      <c r="S43" s="6">
        <f t="shared" si="142"/>
        <v>1050</v>
      </c>
      <c r="T43" s="33">
        <f t="shared" si="143"/>
        <v>3.215240375830112E-4</v>
      </c>
      <c r="U43" s="11">
        <f t="shared" si="144"/>
        <v>-65.612140000000068</v>
      </c>
      <c r="V43" s="12">
        <f t="shared" si="145"/>
        <v>-2.2165387660200682E-4</v>
      </c>
      <c r="W43" s="13">
        <f t="shared" si="146"/>
        <v>-319</v>
      </c>
      <c r="X43" s="12">
        <f t="shared" si="147"/>
        <v>-1.0249176807687209E-3</v>
      </c>
      <c r="Y43" s="13">
        <f t="shared" si="148"/>
        <v>882</v>
      </c>
      <c r="Z43" s="32">
        <f t="shared" si="149"/>
        <v>2.6825576270861676E-4</v>
      </c>
      <c r="AA43" s="7"/>
    </row>
    <row r="44" spans="1:27">
      <c r="A44" s="41"/>
      <c r="B44" s="15" t="s">
        <v>20</v>
      </c>
      <c r="C44" s="28">
        <f t="shared" si="129"/>
        <v>1757.6432000000002</v>
      </c>
      <c r="D44" s="16">
        <f t="shared" si="130"/>
        <v>4.2081048677869722E-2</v>
      </c>
      <c r="E44" s="6">
        <f t="shared" si="129"/>
        <v>1757.6432000000002</v>
      </c>
      <c r="F44" s="16">
        <f t="shared" si="130"/>
        <v>4.2887470177192945E-2</v>
      </c>
      <c r="G44" s="6">
        <f t="shared" si="131"/>
        <v>144073</v>
      </c>
      <c r="H44" s="33">
        <f t="shared" si="132"/>
        <v>4.4440845737305688E-2</v>
      </c>
      <c r="I44" s="11">
        <f t="shared" si="133"/>
        <v>4070.5236500000001</v>
      </c>
      <c r="J44" s="12">
        <f t="shared" si="134"/>
        <v>3.1864087014502156E-2</v>
      </c>
      <c r="K44" s="13">
        <f t="shared" si="135"/>
        <v>4070.5236500000001</v>
      </c>
      <c r="L44" s="12">
        <f t="shared" si="134"/>
        <v>3.1020678554551435E-2</v>
      </c>
      <c r="M44" s="13">
        <f t="shared" si="136"/>
        <v>152964</v>
      </c>
      <c r="N44" s="32">
        <f t="shared" si="137"/>
        <v>4.710859176526639E-2</v>
      </c>
      <c r="O44" s="59">
        <f t="shared" si="138"/>
        <v>6364.7569700000004</v>
      </c>
      <c r="P44" s="16">
        <f t="shared" si="139"/>
        <v>2.9616528739890173E-2</v>
      </c>
      <c r="Q44" s="6">
        <f t="shared" si="140"/>
        <v>6364.7569700000004</v>
      </c>
      <c r="R44" s="16">
        <f t="shared" si="141"/>
        <v>2.8181657543294544E-2</v>
      </c>
      <c r="S44" s="6">
        <f t="shared" si="142"/>
        <v>210108.52770000001</v>
      </c>
      <c r="T44" s="33">
        <f t="shared" si="143"/>
        <v>6.433804014926281E-2</v>
      </c>
      <c r="U44" s="11">
        <f t="shared" si="144"/>
        <v>8568.9175699999996</v>
      </c>
      <c r="V44" s="12">
        <f t="shared" si="145"/>
        <v>2.8947901983894232E-2</v>
      </c>
      <c r="W44" s="13">
        <f t="shared" si="146"/>
        <v>8568.9175699999996</v>
      </c>
      <c r="X44" s="12">
        <f t="shared" si="147"/>
        <v>2.753114458477349E-2</v>
      </c>
      <c r="Y44" s="13">
        <f t="shared" si="148"/>
        <v>267547</v>
      </c>
      <c r="Z44" s="32">
        <f t="shared" si="149"/>
        <v>8.1373043702270165E-2</v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>
        <f t="shared" si="138"/>
        <v>0</v>
      </c>
      <c r="P45" s="16">
        <f t="shared" si="139"/>
        <v>0</v>
      </c>
      <c r="Q45" s="6">
        <f t="shared" si="140"/>
        <v>0</v>
      </c>
      <c r="R45" s="16">
        <f t="shared" si="141"/>
        <v>0</v>
      </c>
      <c r="S45" s="6">
        <f t="shared" si="142"/>
        <v>0</v>
      </c>
      <c r="T45" s="33">
        <f t="shared" si="143"/>
        <v>0</v>
      </c>
      <c r="U45" s="11">
        <f t="shared" si="144"/>
        <v>0</v>
      </c>
      <c r="V45" s="12">
        <f t="shared" si="145"/>
        <v>0</v>
      </c>
      <c r="W45" s="13">
        <f t="shared" si="146"/>
        <v>0</v>
      </c>
      <c r="X45" s="12">
        <f t="shared" si="147"/>
        <v>0</v>
      </c>
      <c r="Y45" s="13">
        <f t="shared" si="148"/>
        <v>0</v>
      </c>
      <c r="Z45" s="32">
        <f t="shared" si="149"/>
        <v>0</v>
      </c>
      <c r="AA45" s="7"/>
    </row>
    <row r="46" spans="1:27">
      <c r="A46" s="41"/>
      <c r="B46" s="15" t="s">
        <v>22</v>
      </c>
      <c r="C46" s="28">
        <f t="shared" si="129"/>
        <v>-1365.8664699999993</v>
      </c>
      <c r="D46" s="16">
        <f t="shared" si="130"/>
        <v>-3.2701229357323516E-2</v>
      </c>
      <c r="E46" s="6">
        <f t="shared" si="129"/>
        <v>-1365.8664699999993</v>
      </c>
      <c r="F46" s="16">
        <f t="shared" si="130"/>
        <v>-3.3327900394205585E-2</v>
      </c>
      <c r="G46" s="6">
        <f t="shared" si="131"/>
        <v>10869</v>
      </c>
      <c r="H46" s="33">
        <f t="shared" si="132"/>
        <v>3.3526583906684495E-3</v>
      </c>
      <c r="I46" s="11">
        <f t="shared" si="133"/>
        <v>-3016.3574499999995</v>
      </c>
      <c r="J46" s="12">
        <f t="shared" si="134"/>
        <v>-2.3612066780066939E-2</v>
      </c>
      <c r="K46" s="13">
        <f t="shared" si="135"/>
        <v>-3016.3574499999995</v>
      </c>
      <c r="L46" s="12">
        <f t="shared" si="134"/>
        <v>-2.2987080510409621E-2</v>
      </c>
      <c r="M46" s="13">
        <f t="shared" si="136"/>
        <v>4606</v>
      </c>
      <c r="N46" s="32">
        <f t="shared" si="137"/>
        <v>1.4185179105594583E-3</v>
      </c>
      <c r="O46" s="59">
        <f t="shared" si="138"/>
        <v>-1693.8273699999982</v>
      </c>
      <c r="P46" s="16">
        <f t="shared" si="139"/>
        <v>-7.8817285908117755E-3</v>
      </c>
      <c r="Q46" s="6">
        <f t="shared" si="140"/>
        <v>-1693.8273699999982</v>
      </c>
      <c r="R46" s="16">
        <f t="shared" si="141"/>
        <v>-7.4998720459862594E-3</v>
      </c>
      <c r="S46" s="6">
        <f t="shared" si="142"/>
        <v>5035</v>
      </c>
      <c r="T46" s="33">
        <f t="shared" si="143"/>
        <v>1.5417843135528205E-3</v>
      </c>
      <c r="U46" s="11">
        <f t="shared" si="144"/>
        <v>4308.8698800000002</v>
      </c>
      <c r="V46" s="12">
        <f t="shared" si="145"/>
        <v>1.4556417648862284E-2</v>
      </c>
      <c r="W46" s="13">
        <f t="shared" si="146"/>
        <v>4308.8698800000002</v>
      </c>
      <c r="X46" s="12">
        <f t="shared" si="147"/>
        <v>1.3844002897002498E-2</v>
      </c>
      <c r="Y46" s="13">
        <f t="shared" si="148"/>
        <v>4708</v>
      </c>
      <c r="Z46" s="32">
        <f t="shared" si="149"/>
        <v>1.4319139805353375E-3</v>
      </c>
      <c r="AA46" s="7"/>
    </row>
    <row r="47" spans="1:27">
      <c r="A47" s="41"/>
      <c r="B47" s="15" t="s">
        <v>23</v>
      </c>
      <c r="C47" s="28">
        <f t="shared" si="129"/>
        <v>17</v>
      </c>
      <c r="D47" s="16">
        <f t="shared" si="130"/>
        <v>4.070096977155461E-4</v>
      </c>
      <c r="E47" s="6">
        <f t="shared" si="129"/>
        <v>17</v>
      </c>
      <c r="F47" s="16">
        <f t="shared" si="130"/>
        <v>4.1480944085368405E-4</v>
      </c>
      <c r="G47" s="6">
        <f t="shared" si="131"/>
        <v>14295</v>
      </c>
      <c r="H47" s="33">
        <f t="shared" si="132"/>
        <v>4.4094444470149496E-3</v>
      </c>
      <c r="I47" s="11">
        <f t="shared" si="133"/>
        <v>20</v>
      </c>
      <c r="J47" s="12">
        <f t="shared" si="134"/>
        <v>1.5656013699614376E-4</v>
      </c>
      <c r="K47" s="13">
        <f t="shared" si="135"/>
        <v>20</v>
      </c>
      <c r="L47" s="12">
        <f t="shared" si="134"/>
        <v>1.5241615684778755E-4</v>
      </c>
      <c r="M47" s="13">
        <f t="shared" si="136"/>
        <v>14297</v>
      </c>
      <c r="N47" s="32">
        <f t="shared" si="137"/>
        <v>4.4030722030544023E-3</v>
      </c>
      <c r="O47" s="59">
        <f t="shared" si="138"/>
        <v>-55</v>
      </c>
      <c r="P47" s="16">
        <f t="shared" si="139"/>
        <v>-2.5592635954078849E-4</v>
      </c>
      <c r="Q47" s="6">
        <f t="shared" si="140"/>
        <v>-55</v>
      </c>
      <c r="R47" s="16">
        <f t="shared" si="141"/>
        <v>-2.4352715621146488E-4</v>
      </c>
      <c r="S47" s="6">
        <f t="shared" si="142"/>
        <v>14223</v>
      </c>
      <c r="T47" s="33">
        <f t="shared" si="143"/>
        <v>4.3552727490887315E-3</v>
      </c>
      <c r="U47" s="11">
        <f t="shared" si="144"/>
        <v>136</v>
      </c>
      <c r="V47" s="12">
        <f t="shared" si="145"/>
        <v>4.5944130488462801E-4</v>
      </c>
      <c r="W47" s="13">
        <f t="shared" si="146"/>
        <v>136</v>
      </c>
      <c r="X47" s="12">
        <f t="shared" si="147"/>
        <v>4.3695550026503463E-4</v>
      </c>
      <c r="Y47" s="13">
        <f t="shared" si="148"/>
        <v>15149</v>
      </c>
      <c r="Z47" s="32">
        <f t="shared" si="149"/>
        <v>4.6074904186766841E-3</v>
      </c>
      <c r="AA47" s="7"/>
    </row>
    <row r="48" spans="1:27">
      <c r="A48" s="41"/>
      <c r="B48" s="15" t="s">
        <v>24</v>
      </c>
      <c r="C48" s="28">
        <f t="shared" si="129"/>
        <v>1871.4387814699996</v>
      </c>
      <c r="D48" s="16">
        <f t="shared" si="130"/>
        <v>4.4805513690544384E-2</v>
      </c>
      <c r="E48" s="6">
        <f t="shared" si="129"/>
        <v>1871.4387814699996</v>
      </c>
      <c r="F48" s="16">
        <f t="shared" si="130"/>
        <v>4.5664145560792374E-2</v>
      </c>
      <c r="G48" s="6">
        <f t="shared" si="131"/>
        <v>177278</v>
      </c>
      <c r="H48" s="33">
        <f t="shared" si="132"/>
        <v>5.468328035522324E-2</v>
      </c>
      <c r="I48" s="11">
        <f t="shared" si="133"/>
        <v>5902.1277363800009</v>
      </c>
      <c r="J48" s="12">
        <f t="shared" si="134"/>
        <v>4.6201896348819639E-2</v>
      </c>
      <c r="K48" s="13">
        <f t="shared" si="135"/>
        <v>5902.1277363800009</v>
      </c>
      <c r="L48" s="12">
        <f t="shared" si="134"/>
        <v>4.4978981340188573E-2</v>
      </c>
      <c r="M48" s="13">
        <f t="shared" si="136"/>
        <v>184622</v>
      </c>
      <c r="N48" s="32">
        <f t="shared" si="137"/>
        <v>5.6858361633371324E-2</v>
      </c>
      <c r="O48" s="59">
        <f t="shared" si="138"/>
        <v>10198.366828590002</v>
      </c>
      <c r="P48" s="16">
        <f t="shared" si="139"/>
        <v>4.7455107194592283E-2</v>
      </c>
      <c r="Q48" s="6">
        <f t="shared" si="140"/>
        <v>10198.366828590002</v>
      </c>
      <c r="R48" s="16">
        <f t="shared" si="141"/>
        <v>4.5155986759415616E-2</v>
      </c>
      <c r="S48" s="6">
        <f t="shared" si="142"/>
        <v>197168</v>
      </c>
      <c r="T48" s="33">
        <f t="shared" si="143"/>
        <v>6.0375477563968716E-2</v>
      </c>
      <c r="U48" s="11">
        <f t="shared" si="144"/>
        <v>-6051.8780925899955</v>
      </c>
      <c r="V48" s="12">
        <f t="shared" si="145"/>
        <v>-2.0444726234281185E-2</v>
      </c>
      <c r="W48" s="13">
        <f t="shared" si="146"/>
        <v>-6051.8780925899955</v>
      </c>
      <c r="X48" s="12">
        <f t="shared" si="147"/>
        <v>-1.9444128084490184E-2</v>
      </c>
      <c r="Y48" s="13">
        <f t="shared" si="148"/>
        <v>136508</v>
      </c>
      <c r="Z48" s="32">
        <f t="shared" si="149"/>
        <v>4.1518205958988502E-2</v>
      </c>
      <c r="AA48" s="7"/>
    </row>
    <row r="49" spans="1:27">
      <c r="A49" s="41"/>
      <c r="B49" s="15" t="s">
        <v>25</v>
      </c>
      <c r="C49" s="28">
        <f t="shared" si="129"/>
        <v>9054.9979999999996</v>
      </c>
      <c r="D49" s="16">
        <f t="shared" si="130"/>
        <v>0.21679247051734554</v>
      </c>
      <c r="E49" s="6">
        <f t="shared" si="129"/>
        <v>9054.9979999999996</v>
      </c>
      <c r="F49" s="16">
        <f t="shared" si="130"/>
        <v>0.22094697984183689</v>
      </c>
      <c r="G49" s="6">
        <f t="shared" si="131"/>
        <v>958293</v>
      </c>
      <c r="H49" s="33">
        <f t="shared" si="132"/>
        <v>0.29559564515308129</v>
      </c>
      <c r="I49" s="11">
        <f t="shared" si="133"/>
        <v>53868.525000000001</v>
      </c>
      <c r="J49" s="12">
        <f t="shared" si="134"/>
        <v>0.42168318268900973</v>
      </c>
      <c r="K49" s="13">
        <f t="shared" si="135"/>
        <v>53868.525000000001</v>
      </c>
      <c r="L49" s="12">
        <f t="shared" si="134"/>
        <v>0.41052167777794824</v>
      </c>
      <c r="M49" s="13">
        <f t="shared" si="136"/>
        <v>995366</v>
      </c>
      <c r="N49" s="32">
        <f t="shared" si="137"/>
        <v>0.30654461540641031</v>
      </c>
      <c r="O49" s="59">
        <f t="shared" si="138"/>
        <v>113201.4645</v>
      </c>
      <c r="P49" s="16">
        <f t="shared" si="139"/>
        <v>0.52674979462128735</v>
      </c>
      <c r="Q49" s="6">
        <f t="shared" si="140"/>
        <v>113201.4645</v>
      </c>
      <c r="R49" s="16">
        <f t="shared" si="141"/>
        <v>0.50122964961196537</v>
      </c>
      <c r="S49" s="6">
        <f t="shared" si="142"/>
        <v>1043422</v>
      </c>
      <c r="T49" s="33">
        <f t="shared" si="143"/>
        <v>0.31950976604089593</v>
      </c>
      <c r="U49" s="11">
        <f t="shared" si="144"/>
        <v>183864.75371000002</v>
      </c>
      <c r="V49" s="12">
        <f t="shared" si="145"/>
        <v>0.62114016446186149</v>
      </c>
      <c r="W49" s="13">
        <f t="shared" si="146"/>
        <v>183864.75371000002</v>
      </c>
      <c r="X49" s="12">
        <f t="shared" si="147"/>
        <v>0.59074055469456199</v>
      </c>
      <c r="Y49" s="13">
        <f t="shared" si="148"/>
        <v>1091981</v>
      </c>
      <c r="Z49" s="32">
        <f t="shared" si="149"/>
        <v>0.33212040364888668</v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>
        <f t="shared" si="138"/>
        <v>0</v>
      </c>
      <c r="P50" s="16">
        <f t="shared" si="139"/>
        <v>0</v>
      </c>
      <c r="Q50" s="6">
        <f t="shared" si="140"/>
        <v>0</v>
      </c>
      <c r="R50" s="16">
        <f t="shared" si="141"/>
        <v>0</v>
      </c>
      <c r="S50" s="6">
        <f t="shared" si="142"/>
        <v>0</v>
      </c>
      <c r="T50" s="33">
        <f t="shared" si="143"/>
        <v>0</v>
      </c>
      <c r="U50" s="11">
        <f t="shared" si="144"/>
        <v>0</v>
      </c>
      <c r="V50" s="12">
        <f t="shared" si="145"/>
        <v>0</v>
      </c>
      <c r="W50" s="13">
        <f t="shared" si="146"/>
        <v>0</v>
      </c>
      <c r="X50" s="12">
        <f t="shared" si="147"/>
        <v>0</v>
      </c>
      <c r="Y50" s="13">
        <f t="shared" si="148"/>
        <v>0</v>
      </c>
      <c r="Z50" s="32">
        <f t="shared" si="149"/>
        <v>0</v>
      </c>
      <c r="AA50" s="7"/>
    </row>
    <row r="51" spans="1:27">
      <c r="A51" s="41"/>
      <c r="B51" s="17" t="s">
        <v>27</v>
      </c>
      <c r="C51" s="18">
        <f>SUM(C36:C50)</f>
        <v>41768.046548809958</v>
      </c>
      <c r="D51" s="19">
        <f t="shared" si="130"/>
        <v>1</v>
      </c>
      <c r="E51" s="23">
        <f>SUM(E36:E50)</f>
        <v>40982.67379115997</v>
      </c>
      <c r="F51" s="19">
        <f t="shared" si="130"/>
        <v>1</v>
      </c>
      <c r="G51" s="23">
        <f>SUM(G36:G50)</f>
        <v>3241905</v>
      </c>
      <c r="H51" s="34">
        <f t="shared" si="132"/>
        <v>1</v>
      </c>
      <c r="I51" s="20">
        <f>SUM(I36:I50)</f>
        <v>127746.43905998001</v>
      </c>
      <c r="J51" s="21">
        <f t="shared" si="134"/>
        <v>1</v>
      </c>
      <c r="K51" s="22">
        <f>SUM(K36:K50)</f>
        <v>131219.68440638002</v>
      </c>
      <c r="L51" s="21">
        <f t="shared" si="134"/>
        <v>1</v>
      </c>
      <c r="M51" s="22">
        <f>SUM(M36:M50)</f>
        <v>3247051</v>
      </c>
      <c r="N51" s="35">
        <f t="shared" si="137"/>
        <v>1</v>
      </c>
      <c r="O51" s="29">
        <f>SUM(O36:O50)</f>
        <v>214905.56931567</v>
      </c>
      <c r="P51" s="19">
        <f t="shared" si="139"/>
        <v>1</v>
      </c>
      <c r="Q51" s="23">
        <f>SUM(Q36:Q50)</f>
        <v>225847.50241259002</v>
      </c>
      <c r="R51" s="19">
        <f t="shared" si="141"/>
        <v>1</v>
      </c>
      <c r="S51" s="23">
        <f>SUM(S36:S50)</f>
        <v>3265696.73575</v>
      </c>
      <c r="T51" s="34">
        <f t="shared" si="143"/>
        <v>1</v>
      </c>
      <c r="U51" s="20">
        <f>SUM(U36:U50)</f>
        <v>296011.69628001004</v>
      </c>
      <c r="V51" s="21">
        <f t="shared" si="145"/>
        <v>1</v>
      </c>
      <c r="W51" s="22">
        <f>SUM(W36:W50)</f>
        <v>311244.50869141007</v>
      </c>
      <c r="X51" s="21">
        <f t="shared" si="147"/>
        <v>1</v>
      </c>
      <c r="Y51" s="22">
        <f>SUM(Y36:Y50)</f>
        <v>3287907</v>
      </c>
      <c r="Z51" s="35">
        <f t="shared" si="149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35145.927080447975</v>
      </c>
      <c r="D53" s="9">
        <f>IFERROR(C53/C$55,"")</f>
        <v>0.84145489158504416</v>
      </c>
      <c r="E53" s="5">
        <f t="shared" si="150"/>
        <v>31989.049340447978</v>
      </c>
      <c r="F53" s="9">
        <f>IFERROR(E53/E$55,"")</f>
        <v>0.78055056884424323</v>
      </c>
      <c r="G53" s="5">
        <f t="shared" ref="G53:G54" si="151">G25</f>
        <v>3079797</v>
      </c>
      <c r="H53" s="31">
        <f>IFERROR(G53/G$55,"")</f>
        <v>0.94999606712719831</v>
      </c>
      <c r="I53" s="54">
        <f t="shared" ref="I53:I54" si="152">IF(I$23=0,"",I25+C53)</f>
        <v>110086.13667590902</v>
      </c>
      <c r="J53" s="55">
        <f>IFERROR(I53/I$55,"")</f>
        <v>0.8617550319678261</v>
      </c>
      <c r="K53" s="56">
        <f t="shared" ref="K53:K54" si="153">IF(K$23=0,"",K25+E53)</f>
        <v>111752.25092590901</v>
      </c>
      <c r="L53" s="55">
        <f>IFERROR(K53/K$55,"")</f>
        <v>0.85164243026083297</v>
      </c>
      <c r="M53" s="56">
        <f t="shared" ref="M53:M54" si="154">M25</f>
        <v>3113254</v>
      </c>
      <c r="N53" s="57">
        <f>IFERROR(M53/M$55,"")</f>
        <v>0.95879430289207035</v>
      </c>
      <c r="O53" s="27">
        <f t="shared" ref="O53:O54" si="155">IF(O$23=0,"",O25+I53)</f>
        <v>201437.75572736299</v>
      </c>
      <c r="P53" s="9">
        <f>IFERROR(O53/O$55,"")</f>
        <v>0.93733229533976559</v>
      </c>
      <c r="Q53" s="5">
        <f t="shared" ref="Q53:Q54" si="156">IF(Q$23=0,"",Q25+K53)</f>
        <v>210924.07872736303</v>
      </c>
      <c r="R53" s="9">
        <f>IFERROR(Q53/Q$55,"")</f>
        <v>0.93392333622868895</v>
      </c>
      <c r="S53" s="5">
        <f t="shared" ref="S53:S54" si="157">S25</f>
        <v>3142411.73575</v>
      </c>
      <c r="T53" s="31">
        <f>IFERROR(S53/S$55,"")</f>
        <v>0.96224848478721758</v>
      </c>
      <c r="U53" s="54">
        <f t="shared" ref="U53:U54" si="158">IF(U$23=0,"",U25+O53)</f>
        <v>282342.21267882042</v>
      </c>
      <c r="V53" s="55">
        <f>IFERROR(U53/U$55,"")</f>
        <v>0.95382173793602243</v>
      </c>
      <c r="W53" s="56">
        <f t="shared" ref="W53:W54" si="159">IF(W$23=0,"",W25+Q53)</f>
        <v>295575.64138882043</v>
      </c>
      <c r="X53" s="55">
        <f>IFERROR(W53/W$55,"")</f>
        <v>0.94965793861304926</v>
      </c>
      <c r="Y53" s="56">
        <f t="shared" ref="Y53:Y54" si="160">Y25</f>
        <v>3181188</v>
      </c>
      <c r="Z53" s="57">
        <f>IFERROR(Y53/Y$55,"")</f>
        <v>0.96754196514682445</v>
      </c>
      <c r="AA53" s="7"/>
    </row>
    <row r="54" spans="1:27">
      <c r="A54" s="41"/>
      <c r="B54" s="15" t="s">
        <v>29</v>
      </c>
      <c r="C54" s="28">
        <f t="shared" si="150"/>
        <v>6622.1194683619942</v>
      </c>
      <c r="D54" s="16">
        <f t="shared" ref="D54:F55" si="161">IFERROR(C54/C$55,"")</f>
        <v>0.15854510841495573</v>
      </c>
      <c r="E54" s="6">
        <f t="shared" si="150"/>
        <v>8993.6244507119973</v>
      </c>
      <c r="F54" s="16">
        <f t="shared" si="161"/>
        <v>0.21944943115575674</v>
      </c>
      <c r="G54" s="6">
        <f t="shared" si="151"/>
        <v>162108</v>
      </c>
      <c r="H54" s="33">
        <f t="shared" ref="H54:H55" si="162">IFERROR(G54/G$55,"")</f>
        <v>5.0003932872801637E-2</v>
      </c>
      <c r="I54" s="11">
        <f t="shared" si="152"/>
        <v>17660.302384071001</v>
      </c>
      <c r="J54" s="12">
        <f t="shared" ref="J54:L55" si="163">IFERROR(I54/I$55,"")</f>
        <v>0.13824496803217401</v>
      </c>
      <c r="K54" s="13">
        <f t="shared" si="153"/>
        <v>19467.433480471002</v>
      </c>
      <c r="L54" s="12">
        <f t="shared" si="163"/>
        <v>0.14835756973916694</v>
      </c>
      <c r="M54" s="13">
        <f t="shared" si="154"/>
        <v>133797</v>
      </c>
      <c r="N54" s="32">
        <f t="shared" ref="N54:N55" si="164">IFERROR(M54/M$55,"")</f>
        <v>4.1205697107929623E-2</v>
      </c>
      <c r="O54" s="28">
        <f t="shared" si="155"/>
        <v>13467.627058307</v>
      </c>
      <c r="P54" s="16">
        <f t="shared" ref="P54:P55" si="165">IFERROR(O54/O$55,"")</f>
        <v>6.2667704660234455E-2</v>
      </c>
      <c r="Q54" s="6">
        <f t="shared" si="156"/>
        <v>14923.237155226998</v>
      </c>
      <c r="R54" s="16">
        <f t="shared" ref="R54:R55" si="166">IFERROR(Q54/Q$55,"")</f>
        <v>6.6076663771311134E-2</v>
      </c>
      <c r="S54" s="6">
        <f t="shared" si="157"/>
        <v>123285</v>
      </c>
      <c r="T54" s="33">
        <f t="shared" ref="T54:T55" si="167">IFERROR(S54/S$55,"")</f>
        <v>3.7751515212782416E-2</v>
      </c>
      <c r="U54" s="11">
        <f t="shared" si="158"/>
        <v>13669.297071189601</v>
      </c>
      <c r="V54" s="12">
        <f t="shared" ref="V54:V55" si="168">IFERROR(U54/U$55,"")</f>
        <v>4.6178262063977522E-2</v>
      </c>
      <c r="W54" s="13">
        <f t="shared" si="159"/>
        <v>15668.6807725896</v>
      </c>
      <c r="X54" s="12">
        <f t="shared" ref="X54:X55" si="169">IFERROR(W54/W$55,"")</f>
        <v>5.0342061386950819E-2</v>
      </c>
      <c r="Y54" s="13">
        <f t="shared" si="160"/>
        <v>106719</v>
      </c>
      <c r="Z54" s="32">
        <f t="shared" ref="Z54:Z55" si="170">IFERROR(Y54/Y$55,"")</f>
        <v>3.2458034853175589E-2</v>
      </c>
      <c r="AA54" s="7"/>
    </row>
    <row r="55" spans="1:27">
      <c r="A55" s="41"/>
      <c r="B55" s="17" t="s">
        <v>27</v>
      </c>
      <c r="C55" s="29">
        <f>SUM(C53:C54)</f>
        <v>41768.046548809973</v>
      </c>
      <c r="D55" s="19">
        <f t="shared" si="161"/>
        <v>1</v>
      </c>
      <c r="E55" s="23">
        <f>SUM(E53:E54)</f>
        <v>40982.673791159978</v>
      </c>
      <c r="F55" s="19">
        <f t="shared" si="161"/>
        <v>1</v>
      </c>
      <c r="G55" s="23">
        <f>SUM(G53:G54)</f>
        <v>3241905</v>
      </c>
      <c r="H55" s="34">
        <f t="shared" si="162"/>
        <v>1</v>
      </c>
      <c r="I55" s="20">
        <f>SUM(I53:I54)</f>
        <v>127746.43905998001</v>
      </c>
      <c r="J55" s="21">
        <f t="shared" si="163"/>
        <v>1</v>
      </c>
      <c r="K55" s="22">
        <f>SUM(K53:K54)</f>
        <v>131219.68440638002</v>
      </c>
      <c r="L55" s="21">
        <f t="shared" si="163"/>
        <v>1</v>
      </c>
      <c r="M55" s="22">
        <f>SUM(M53:M54)</f>
        <v>3247051</v>
      </c>
      <c r="N55" s="35">
        <f t="shared" si="164"/>
        <v>1</v>
      </c>
      <c r="O55" s="29">
        <f>SUM(O53:O54)</f>
        <v>214905.38278566999</v>
      </c>
      <c r="P55" s="19">
        <f t="shared" si="165"/>
        <v>1</v>
      </c>
      <c r="Q55" s="23">
        <f>SUM(Q53:Q54)</f>
        <v>225847.31588259002</v>
      </c>
      <c r="R55" s="19">
        <f t="shared" si="166"/>
        <v>1</v>
      </c>
      <c r="S55" s="23">
        <f>SUM(S53:S54)</f>
        <v>3265696.73575</v>
      </c>
      <c r="T55" s="34">
        <f t="shared" si="167"/>
        <v>1</v>
      </c>
      <c r="U55" s="20">
        <f>SUM(U53:U54)</f>
        <v>296011.50975001004</v>
      </c>
      <c r="V55" s="21">
        <f t="shared" si="168"/>
        <v>1</v>
      </c>
      <c r="W55" s="22">
        <f>SUM(W53:W54)</f>
        <v>311244.32216141</v>
      </c>
      <c r="X55" s="21">
        <f t="shared" si="169"/>
        <v>1</v>
      </c>
      <c r="Y55" s="22">
        <f>SUM(Y53:Y54)</f>
        <v>3287907</v>
      </c>
      <c r="Z55" s="35">
        <f t="shared" si="170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11329.841103339966</v>
      </c>
      <c r="D57" s="9">
        <f>IFERROR(C57/C$59,"")</f>
        <v>0.27125618839032756</v>
      </c>
      <c r="E57" s="5">
        <f t="shared" si="171"/>
        <v>10544.468345689978</v>
      </c>
      <c r="F57" s="9">
        <f>IFERROR(E57/E$59,"")</f>
        <v>0.25729088344559004</v>
      </c>
      <c r="G57" s="5">
        <f t="shared" ref="G57:G58" si="172">G29</f>
        <v>863084</v>
      </c>
      <c r="H57" s="31">
        <f>IFERROR(G57/G$59,"")</f>
        <v>0.26622741875533057</v>
      </c>
      <c r="I57" s="54">
        <f t="shared" ref="I57:I58" si="173">IF(I$23=0,"",I29+C57)</f>
        <v>22499.070513577637</v>
      </c>
      <c r="J57" s="55">
        <f>IFERROR(I57/I$59,"")</f>
        <v>0.17612287809458066</v>
      </c>
      <c r="K57" s="56">
        <f t="shared" ref="K57:K58" si="174">IF(K$23=0,"",K29+E57)</f>
        <v>25972.315859977629</v>
      </c>
      <c r="L57" s="55">
        <f>IFERROR(K57/K$59,"")</f>
        <v>0.19793002839073157</v>
      </c>
      <c r="M57" s="56">
        <f t="shared" ref="M57:M58" si="175">M29</f>
        <v>821115</v>
      </c>
      <c r="N57" s="57">
        <f>IFERROR(M57/M$59,"")</f>
        <v>0.25288022885997169</v>
      </c>
      <c r="O57" s="27">
        <f t="shared" ref="O57:O58" si="176">IF(O$23=0,"",O29+I57)</f>
        <v>28875.481043057604</v>
      </c>
      <c r="P57" s="9">
        <f>IFERROR(O57/O$59,"")</f>
        <v>0.13436369377427729</v>
      </c>
      <c r="Q57" s="5">
        <f t="shared" ref="Q57:Q58" si="177">IF(Q$23=0,"",Q29+K57)</f>
        <v>39817.414139977627</v>
      </c>
      <c r="R57" s="9">
        <f>IFERROR(Q57/Q$59,"")</f>
        <v>0.176302357122886</v>
      </c>
      <c r="S57" s="5">
        <f t="shared" ref="S57:S58" si="178">S29</f>
        <v>716270.34505000012</v>
      </c>
      <c r="T57" s="31">
        <f>IFERROR(S57/S$59,"")</f>
        <v>0.21933155556328823</v>
      </c>
      <c r="U57" s="54">
        <f t="shared" ref="U57:U58" si="179">IF(U$23=0,"",U29+O57)</f>
        <v>27736.505511870273</v>
      </c>
      <c r="V57" s="55">
        <f>IFERROR(U57/U$59,"")</f>
        <v>9.3700767025223203E-2</v>
      </c>
      <c r="W57" s="56">
        <f t="shared" ref="W57:W58" si="180">IF(W$23=0,"",W29+Q57)</f>
        <v>42969.317923270297</v>
      </c>
      <c r="X57" s="55">
        <f>IFERROR(W57/W$59,"")</f>
        <v>0.13805655192317562</v>
      </c>
      <c r="Y57" s="56">
        <f t="shared" ref="Y57:Y58" si="181">Y29</f>
        <v>702382</v>
      </c>
      <c r="Z57" s="57">
        <f>IFERROR(Y57/Y$59,"")</f>
        <v>0.21362587202131933</v>
      </c>
      <c r="AA57" s="7"/>
    </row>
    <row r="58" spans="1:27">
      <c r="A58" s="41"/>
      <c r="B58" s="15" t="s">
        <v>31</v>
      </c>
      <c r="C58" s="28">
        <f t="shared" si="171"/>
        <v>30438.205445469997</v>
      </c>
      <c r="D58" s="16">
        <f t="shared" ref="D58:F59" si="182">IFERROR(C58/C$59,"")</f>
        <v>0.72874381160967239</v>
      </c>
      <c r="E58" s="6">
        <f t="shared" si="171"/>
        <v>30438.205445469997</v>
      </c>
      <c r="F58" s="16">
        <f t="shared" si="182"/>
        <v>0.74270911655440996</v>
      </c>
      <c r="G58" s="6">
        <f t="shared" si="172"/>
        <v>2378821</v>
      </c>
      <c r="H58" s="33">
        <f t="shared" ref="H58:H59" si="183">IFERROR(G58/G$59,"")</f>
        <v>0.73377258124466938</v>
      </c>
      <c r="I58" s="11">
        <f t="shared" si="173"/>
        <v>105247.36854640237</v>
      </c>
      <c r="J58" s="12">
        <f t="shared" ref="J58:L59" si="184">IFERROR(I58/I$59,"")</f>
        <v>0.82387712190541929</v>
      </c>
      <c r="K58" s="13">
        <f t="shared" si="174"/>
        <v>105247.36854640237</v>
      </c>
      <c r="L58" s="12">
        <f t="shared" si="184"/>
        <v>0.80206997160926852</v>
      </c>
      <c r="M58" s="13">
        <f t="shared" si="175"/>
        <v>2425936</v>
      </c>
      <c r="N58" s="32">
        <f t="shared" ref="N58:N59" si="185">IFERROR(M58/M$59,"")</f>
        <v>0.74711977114002825</v>
      </c>
      <c r="O58" s="28">
        <f t="shared" si="176"/>
        <v>186029.90174261239</v>
      </c>
      <c r="P58" s="16">
        <f t="shared" ref="P58:P59" si="186">IFERROR(O58/O$59,"")</f>
        <v>0.86563630622572274</v>
      </c>
      <c r="Q58" s="6">
        <f t="shared" si="177"/>
        <v>186029.90174261239</v>
      </c>
      <c r="R58" s="16">
        <f t="shared" ref="R58:R59" si="187">IFERROR(Q58/Q$59,"")</f>
        <v>0.823697642877114</v>
      </c>
      <c r="S58" s="6">
        <f t="shared" si="178"/>
        <v>2549426.3906999999</v>
      </c>
      <c r="T58" s="33">
        <f t="shared" ref="T58:T59" si="188">IFERROR(S58/S$59,"")</f>
        <v>0.78066844443671179</v>
      </c>
      <c r="U58" s="11">
        <f t="shared" si="179"/>
        <v>268275.00423813972</v>
      </c>
      <c r="V58" s="12">
        <f t="shared" ref="V58:V59" si="189">IFERROR(U58/U$59,"")</f>
        <v>0.90629923297477688</v>
      </c>
      <c r="W58" s="13">
        <f t="shared" si="180"/>
        <v>268275.00423813972</v>
      </c>
      <c r="X58" s="12">
        <f t="shared" ref="X58:X59" si="190">IFERROR(W58/W$59,"")</f>
        <v>0.86194344807682444</v>
      </c>
      <c r="Y58" s="13">
        <f t="shared" si="181"/>
        <v>2585525</v>
      </c>
      <c r="Z58" s="32">
        <f t="shared" ref="Z58:Z59" si="191">IFERROR(Y58/Y$59,"")</f>
        <v>0.78637412797868067</v>
      </c>
      <c r="AA58" s="7"/>
    </row>
    <row r="59" spans="1:27">
      <c r="A59" s="41"/>
      <c r="B59" s="17" t="s">
        <v>27</v>
      </c>
      <c r="C59" s="29">
        <f>SUM(C57:C58)</f>
        <v>41768.046548809965</v>
      </c>
      <c r="D59" s="19">
        <f t="shared" si="182"/>
        <v>1</v>
      </c>
      <c r="E59" s="23">
        <f>SUM(E57:E58)</f>
        <v>40982.673791159978</v>
      </c>
      <c r="F59" s="19">
        <f t="shared" si="182"/>
        <v>1</v>
      </c>
      <c r="G59" s="23">
        <f>SUM(G57:G58)</f>
        <v>3241905</v>
      </c>
      <c r="H59" s="34">
        <f t="shared" si="183"/>
        <v>1</v>
      </c>
      <c r="I59" s="20">
        <f>SUM(I57:I58)</f>
        <v>127746.43905998001</v>
      </c>
      <c r="J59" s="21">
        <f t="shared" si="184"/>
        <v>1</v>
      </c>
      <c r="K59" s="22">
        <f>SUM(K57:K58)</f>
        <v>131219.68440637999</v>
      </c>
      <c r="L59" s="21">
        <f t="shared" si="184"/>
        <v>1</v>
      </c>
      <c r="M59" s="22">
        <f>SUM(M57:M58)</f>
        <v>3247051</v>
      </c>
      <c r="N59" s="35">
        <f t="shared" si="185"/>
        <v>1</v>
      </c>
      <c r="O59" s="29">
        <f>SUM(O57:O58)</f>
        <v>214905.38278566999</v>
      </c>
      <c r="P59" s="19">
        <f t="shared" si="186"/>
        <v>1</v>
      </c>
      <c r="Q59" s="23">
        <f>SUM(Q57:Q58)</f>
        <v>225847.31588259002</v>
      </c>
      <c r="R59" s="19">
        <f t="shared" si="187"/>
        <v>1</v>
      </c>
      <c r="S59" s="23">
        <f>SUM(S57:S58)</f>
        <v>3265696.73575</v>
      </c>
      <c r="T59" s="34">
        <f t="shared" si="188"/>
        <v>1</v>
      </c>
      <c r="U59" s="20">
        <f>SUM(U57:U58)</f>
        <v>296011.50975000998</v>
      </c>
      <c r="V59" s="21">
        <f t="shared" si="189"/>
        <v>1</v>
      </c>
      <c r="W59" s="22">
        <f>SUM(W57:W58)</f>
        <v>311244.32216141</v>
      </c>
      <c r="X59" s="21">
        <f t="shared" si="190"/>
        <v>1</v>
      </c>
      <c r="Y59" s="22">
        <f>SUM(Y57:Y58)</f>
        <v>3287907</v>
      </c>
      <c r="Z59" s="35">
        <f t="shared" si="191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7355294-27C7-40EE-8916-94FA1448D5F0}"/>
</file>

<file path=customXml/itemProps2.xml><?xml version="1.0" encoding="utf-8"?>
<ds:datastoreItem xmlns:ds="http://schemas.openxmlformats.org/officeDocument/2006/customXml" ds:itemID="{BA231D91-F05B-4161-A30C-0064081F0823}"/>
</file>

<file path=customXml/itemProps3.xml><?xml version="1.0" encoding="utf-8"?>
<ds:datastoreItem xmlns:ds="http://schemas.openxmlformats.org/officeDocument/2006/customXml" ds:itemID="{4990203C-D799-44E3-BF6A-B98147DE4D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2024-03-28T13:17:14Z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