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19200" windowHeight="7080"/>
  </bookViews>
  <sheets>
    <sheet name="דוח חודשי 05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02" i="1"/>
  <c r="A502" i="1"/>
  <c r="CG501" i="1"/>
  <c r="F500" i="1"/>
  <c r="G500" i="1" s="1"/>
  <c r="H500" i="1" s="1"/>
  <c r="I500" i="1" s="1"/>
  <c r="J500" i="1" s="1"/>
  <c r="K500" i="1" s="1"/>
  <c r="L500" i="1" s="1"/>
  <c r="M500" i="1" s="1"/>
  <c r="D500" i="1"/>
  <c r="E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U478" i="1" s="1"/>
  <c r="BT479" i="1"/>
  <c r="BS479" i="1"/>
  <c r="BS478" i="1" s="1"/>
  <c r="BR479" i="1"/>
  <c r="BQ479" i="1"/>
  <c r="BQ478" i="1" s="1"/>
  <c r="BP479" i="1"/>
  <c r="BO479" i="1"/>
  <c r="BO478" i="1" s="1"/>
  <c r="BN479" i="1"/>
  <c r="BM479" i="1"/>
  <c r="BM478" i="1" s="1"/>
  <c r="BL479" i="1"/>
  <c r="BK479" i="1"/>
  <c r="BK478" i="1" s="1"/>
  <c r="BJ479" i="1"/>
  <c r="BI479" i="1"/>
  <c r="BI478" i="1" s="1"/>
  <c r="BH479" i="1"/>
  <c r="BG479" i="1"/>
  <c r="BG478" i="1" s="1"/>
  <c r="BF479" i="1"/>
  <c r="BE479" i="1"/>
  <c r="BE478" i="1" s="1"/>
  <c r="BD479" i="1"/>
  <c r="BC479" i="1"/>
  <c r="BC478" i="1" s="1"/>
  <c r="BB479" i="1"/>
  <c r="BA479" i="1"/>
  <c r="BA478" i="1" s="1"/>
  <c r="AZ479" i="1"/>
  <c r="AY479" i="1"/>
  <c r="AY478" i="1" s="1"/>
  <c r="AX479" i="1"/>
  <c r="AW479" i="1"/>
  <c r="AW478" i="1" s="1"/>
  <c r="AV479" i="1"/>
  <c r="AU479" i="1"/>
  <c r="AU478" i="1" s="1"/>
  <c r="AT479" i="1"/>
  <c r="AS479" i="1"/>
  <c r="AS478" i="1" s="1"/>
  <c r="AR479" i="1"/>
  <c r="AQ479" i="1"/>
  <c r="AQ478" i="1" s="1"/>
  <c r="AP479" i="1"/>
  <c r="AO479" i="1"/>
  <c r="AO478" i="1" s="1"/>
  <c r="AN479" i="1"/>
  <c r="AM479" i="1"/>
  <c r="AM478" i="1" s="1"/>
  <c r="AL479" i="1"/>
  <c r="AK479" i="1"/>
  <c r="AK478" i="1" s="1"/>
  <c r="AJ479" i="1"/>
  <c r="AI479" i="1"/>
  <c r="AI478" i="1" s="1"/>
  <c r="AH479" i="1"/>
  <c r="AG479" i="1"/>
  <c r="AG478" i="1" s="1"/>
  <c r="AF479" i="1"/>
  <c r="AE479" i="1"/>
  <c r="AE478" i="1" s="1"/>
  <c r="AD479" i="1"/>
  <c r="AC479" i="1"/>
  <c r="AC478" i="1" s="1"/>
  <c r="AB479" i="1"/>
  <c r="AA479" i="1"/>
  <c r="AA478" i="1" s="1"/>
  <c r="Z479" i="1"/>
  <c r="Y479" i="1"/>
  <c r="Y478" i="1" s="1"/>
  <c r="X479" i="1"/>
  <c r="W479" i="1"/>
  <c r="W478" i="1" s="1"/>
  <c r="V479" i="1"/>
  <c r="U479" i="1"/>
  <c r="U478" i="1" s="1"/>
  <c r="T479" i="1"/>
  <c r="S479" i="1"/>
  <c r="S478" i="1" s="1"/>
  <c r="R479" i="1"/>
  <c r="Q479" i="1"/>
  <c r="Q478" i="1" s="1"/>
  <c r="P479" i="1"/>
  <c r="O479" i="1"/>
  <c r="O478" i="1" s="1"/>
  <c r="N479" i="1"/>
  <c r="M479" i="1"/>
  <c r="M478" i="1" s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V471" i="1" s="1"/>
  <c r="BV470" i="1" s="1"/>
  <c r="BV454" i="1" s="1"/>
  <c r="BU472" i="1"/>
  <c r="BT472" i="1"/>
  <c r="BT471" i="1" s="1"/>
  <c r="BT470" i="1" s="1"/>
  <c r="BT454" i="1" s="1"/>
  <c r="BS472" i="1"/>
  <c r="BR472" i="1"/>
  <c r="BR471" i="1" s="1"/>
  <c r="BR470" i="1" s="1"/>
  <c r="BR454" i="1" s="1"/>
  <c r="BQ472" i="1"/>
  <c r="BP472" i="1"/>
  <c r="BP471" i="1" s="1"/>
  <c r="BP470" i="1" s="1"/>
  <c r="BP454" i="1" s="1"/>
  <c r="BO472" i="1"/>
  <c r="BN472" i="1"/>
  <c r="BN471" i="1" s="1"/>
  <c r="BN470" i="1" s="1"/>
  <c r="BN454" i="1" s="1"/>
  <c r="BM472" i="1"/>
  <c r="BL472" i="1"/>
  <c r="BL471" i="1" s="1"/>
  <c r="BL470" i="1" s="1"/>
  <c r="BL454" i="1" s="1"/>
  <c r="BK472" i="1"/>
  <c r="BJ472" i="1"/>
  <c r="BJ471" i="1" s="1"/>
  <c r="BJ470" i="1" s="1"/>
  <c r="BJ454" i="1" s="1"/>
  <c r="BI472" i="1"/>
  <c r="BH472" i="1"/>
  <c r="BH471" i="1" s="1"/>
  <c r="BH470" i="1" s="1"/>
  <c r="BH454" i="1" s="1"/>
  <c r="BG472" i="1"/>
  <c r="BF472" i="1"/>
  <c r="BF471" i="1" s="1"/>
  <c r="BF470" i="1" s="1"/>
  <c r="BF454" i="1" s="1"/>
  <c r="BE472" i="1"/>
  <c r="BD472" i="1"/>
  <c r="BD471" i="1" s="1"/>
  <c r="BD470" i="1" s="1"/>
  <c r="BD454" i="1" s="1"/>
  <c r="BC472" i="1"/>
  <c r="BB472" i="1"/>
  <c r="BB471" i="1" s="1"/>
  <c r="BB470" i="1" s="1"/>
  <c r="BB454" i="1" s="1"/>
  <c r="BA472" i="1"/>
  <c r="AZ472" i="1"/>
  <c r="AZ471" i="1" s="1"/>
  <c r="AZ470" i="1" s="1"/>
  <c r="AZ454" i="1" s="1"/>
  <c r="AY472" i="1"/>
  <c r="AX472" i="1"/>
  <c r="AX471" i="1" s="1"/>
  <c r="AX470" i="1" s="1"/>
  <c r="AX454" i="1" s="1"/>
  <c r="AW472" i="1"/>
  <c r="AV472" i="1"/>
  <c r="AV471" i="1" s="1"/>
  <c r="AV470" i="1" s="1"/>
  <c r="AV454" i="1" s="1"/>
  <c r="AU472" i="1"/>
  <c r="AT472" i="1"/>
  <c r="AT471" i="1" s="1"/>
  <c r="AT470" i="1" s="1"/>
  <c r="AT454" i="1" s="1"/>
  <c r="AS472" i="1"/>
  <c r="AR472" i="1"/>
  <c r="AR471" i="1" s="1"/>
  <c r="AR470" i="1" s="1"/>
  <c r="AR454" i="1" s="1"/>
  <c r="AQ472" i="1"/>
  <c r="AP472" i="1"/>
  <c r="AP471" i="1" s="1"/>
  <c r="AP470" i="1" s="1"/>
  <c r="AP454" i="1" s="1"/>
  <c r="AO472" i="1"/>
  <c r="AN472" i="1"/>
  <c r="AN471" i="1" s="1"/>
  <c r="AN470" i="1" s="1"/>
  <c r="AN454" i="1" s="1"/>
  <c r="AM472" i="1"/>
  <c r="AL472" i="1"/>
  <c r="AL471" i="1" s="1"/>
  <c r="AL470" i="1" s="1"/>
  <c r="AL454" i="1" s="1"/>
  <c r="AK472" i="1"/>
  <c r="AJ472" i="1"/>
  <c r="AJ471" i="1" s="1"/>
  <c r="AJ470" i="1" s="1"/>
  <c r="AJ454" i="1" s="1"/>
  <c r="AI472" i="1"/>
  <c r="AH472" i="1"/>
  <c r="AH471" i="1" s="1"/>
  <c r="AH470" i="1" s="1"/>
  <c r="AH454" i="1" s="1"/>
  <c r="AG472" i="1"/>
  <c r="AF472" i="1"/>
  <c r="AF471" i="1" s="1"/>
  <c r="AF470" i="1" s="1"/>
  <c r="AF454" i="1" s="1"/>
  <c r="AE472" i="1"/>
  <c r="AD472" i="1"/>
  <c r="AD471" i="1" s="1"/>
  <c r="AD470" i="1" s="1"/>
  <c r="AD454" i="1" s="1"/>
  <c r="AC472" i="1"/>
  <c r="AB472" i="1"/>
  <c r="AB471" i="1" s="1"/>
  <c r="AB470" i="1" s="1"/>
  <c r="AB454" i="1" s="1"/>
  <c r="AA472" i="1"/>
  <c r="Z472" i="1"/>
  <c r="Z471" i="1" s="1"/>
  <c r="Z470" i="1" s="1"/>
  <c r="Z454" i="1" s="1"/>
  <c r="Y472" i="1"/>
  <c r="X472" i="1"/>
  <c r="X471" i="1" s="1"/>
  <c r="X470" i="1" s="1"/>
  <c r="X454" i="1" s="1"/>
  <c r="W472" i="1"/>
  <c r="V472" i="1"/>
  <c r="V471" i="1" s="1"/>
  <c r="V470" i="1" s="1"/>
  <c r="V454" i="1" s="1"/>
  <c r="U472" i="1"/>
  <c r="T472" i="1"/>
  <c r="T471" i="1" s="1"/>
  <c r="T470" i="1" s="1"/>
  <c r="T454" i="1" s="1"/>
  <c r="S472" i="1"/>
  <c r="R472" i="1"/>
  <c r="R471" i="1" s="1"/>
  <c r="R470" i="1" s="1"/>
  <c r="R454" i="1" s="1"/>
  <c r="Q472" i="1"/>
  <c r="P472" i="1"/>
  <c r="P471" i="1" s="1"/>
  <c r="P470" i="1" s="1"/>
  <c r="P454" i="1" s="1"/>
  <c r="O472" i="1"/>
  <c r="N472" i="1"/>
  <c r="N471" i="1" s="1"/>
  <c r="N470" i="1" s="1"/>
  <c r="N454" i="1" s="1"/>
  <c r="M472" i="1"/>
  <c r="L472" i="1"/>
  <c r="L471" i="1" s="1"/>
  <c r="L470" i="1" s="1"/>
  <c r="L454" i="1" s="1"/>
  <c r="K472" i="1"/>
  <c r="J472" i="1"/>
  <c r="CQ472" i="1" s="1"/>
  <c r="CK471" i="1"/>
  <c r="CI471" i="1"/>
  <c r="CG471" i="1"/>
  <c r="CE471" i="1"/>
  <c r="CC471" i="1"/>
  <c r="CA471" i="1"/>
  <c r="BY471" i="1"/>
  <c r="BW471" i="1"/>
  <c r="BU471" i="1"/>
  <c r="BS471" i="1"/>
  <c r="BS470" i="1" s="1"/>
  <c r="BQ471" i="1"/>
  <c r="BO471" i="1"/>
  <c r="BO470" i="1" s="1"/>
  <c r="BM471" i="1"/>
  <c r="BK471" i="1"/>
  <c r="BK470" i="1" s="1"/>
  <c r="BI471" i="1"/>
  <c r="BG471" i="1"/>
  <c r="BG470" i="1" s="1"/>
  <c r="BE471" i="1"/>
  <c r="BC471" i="1"/>
  <c r="BC470" i="1" s="1"/>
  <c r="BA471" i="1"/>
  <c r="AY471" i="1"/>
  <c r="AY470" i="1" s="1"/>
  <c r="AW471" i="1"/>
  <c r="AU471" i="1"/>
  <c r="AU470" i="1" s="1"/>
  <c r="AS471" i="1"/>
  <c r="AQ471" i="1"/>
  <c r="AQ470" i="1" s="1"/>
  <c r="AO471" i="1"/>
  <c r="AM471" i="1"/>
  <c r="AM470" i="1" s="1"/>
  <c r="AK471" i="1"/>
  <c r="AI471" i="1"/>
  <c r="AI470" i="1" s="1"/>
  <c r="AG471" i="1"/>
  <c r="AE471" i="1"/>
  <c r="AE470" i="1" s="1"/>
  <c r="AC471" i="1"/>
  <c r="AA471" i="1"/>
  <c r="AA470" i="1" s="1"/>
  <c r="Y471" i="1"/>
  <c r="W471" i="1"/>
  <c r="W470" i="1" s="1"/>
  <c r="U471" i="1"/>
  <c r="S471" i="1"/>
  <c r="S470" i="1" s="1"/>
  <c r="Q471" i="1"/>
  <c r="O471" i="1"/>
  <c r="O470" i="1" s="1"/>
  <c r="M471" i="1"/>
  <c r="K471" i="1"/>
  <c r="BU470" i="1"/>
  <c r="BQ470" i="1"/>
  <c r="BM470" i="1"/>
  <c r="BI470" i="1"/>
  <c r="BE470" i="1"/>
  <c r="BA470" i="1"/>
  <c r="AW470" i="1"/>
  <c r="AS470" i="1"/>
  <c r="AO470" i="1"/>
  <c r="AK470" i="1"/>
  <c r="AG470" i="1"/>
  <c r="AC470" i="1"/>
  <c r="Y470" i="1"/>
  <c r="U470" i="1"/>
  <c r="Q470" i="1"/>
  <c r="M470" i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S454" i="1" s="1"/>
  <c r="BR455" i="1"/>
  <c r="BQ455" i="1"/>
  <c r="BP455" i="1"/>
  <c r="BO455" i="1"/>
  <c r="BO454" i="1" s="1"/>
  <c r="BN455" i="1"/>
  <c r="BM455" i="1"/>
  <c r="BL455" i="1"/>
  <c r="BK455" i="1"/>
  <c r="BK454" i="1" s="1"/>
  <c r="BJ455" i="1"/>
  <c r="BI455" i="1"/>
  <c r="BH455" i="1"/>
  <c r="BG455" i="1"/>
  <c r="BG454" i="1" s="1"/>
  <c r="BF455" i="1"/>
  <c r="BE455" i="1"/>
  <c r="BD455" i="1"/>
  <c r="BC455" i="1"/>
  <c r="BC454" i="1" s="1"/>
  <c r="BB455" i="1"/>
  <c r="BA455" i="1"/>
  <c r="AZ455" i="1"/>
  <c r="AY455" i="1"/>
  <c r="AY454" i="1" s="1"/>
  <c r="AX455" i="1"/>
  <c r="AW455" i="1"/>
  <c r="AV455" i="1"/>
  <c r="AU455" i="1"/>
  <c r="AU454" i="1" s="1"/>
  <c r="AT455" i="1"/>
  <c r="AS455" i="1"/>
  <c r="AR455" i="1"/>
  <c r="AQ455" i="1"/>
  <c r="AQ454" i="1" s="1"/>
  <c r="AP455" i="1"/>
  <c r="AO455" i="1"/>
  <c r="AN455" i="1"/>
  <c r="AM455" i="1"/>
  <c r="AM454" i="1" s="1"/>
  <c r="AL455" i="1"/>
  <c r="AK455" i="1"/>
  <c r="AJ455" i="1"/>
  <c r="AI455" i="1"/>
  <c r="AI454" i="1" s="1"/>
  <c r="AH455" i="1"/>
  <c r="AG455" i="1"/>
  <c r="AF455" i="1"/>
  <c r="AE455" i="1"/>
  <c r="AE454" i="1" s="1"/>
  <c r="AD455" i="1"/>
  <c r="AC455" i="1"/>
  <c r="AB455" i="1"/>
  <c r="AA455" i="1"/>
  <c r="AA454" i="1" s="1"/>
  <c r="Z455" i="1"/>
  <c r="Y455" i="1"/>
  <c r="X455" i="1"/>
  <c r="W455" i="1"/>
  <c r="W454" i="1" s="1"/>
  <c r="V455" i="1"/>
  <c r="U455" i="1"/>
  <c r="T455" i="1"/>
  <c r="S455" i="1"/>
  <c r="S454" i="1" s="1"/>
  <c r="R455" i="1"/>
  <c r="Q455" i="1"/>
  <c r="P455" i="1"/>
  <c r="O455" i="1"/>
  <c r="O454" i="1" s="1"/>
  <c r="N455" i="1"/>
  <c r="M455" i="1"/>
  <c r="L455" i="1"/>
  <c r="K455" i="1"/>
  <c r="J455" i="1" s="1"/>
  <c r="CQ455" i="1" s="1"/>
  <c r="BU454" i="1"/>
  <c r="BQ454" i="1"/>
  <c r="BM454" i="1"/>
  <c r="BI454" i="1"/>
  <c r="BE454" i="1"/>
  <c r="BA454" i="1"/>
  <c r="AW454" i="1"/>
  <c r="AS454" i="1"/>
  <c r="AO454" i="1"/>
  <c r="AK454" i="1"/>
  <c r="AG454" i="1"/>
  <c r="AC454" i="1"/>
  <c r="Y454" i="1"/>
  <c r="U454" i="1"/>
  <c r="Q454" i="1"/>
  <c r="M454" i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F419" i="1"/>
  <c r="CJ418" i="1"/>
  <c r="CJ417" i="1" s="1"/>
  <c r="CH418" i="1"/>
  <c r="CF418" i="1"/>
  <c r="CF417" i="1" s="1"/>
  <c r="CD418" i="1"/>
  <c r="CB418" i="1"/>
  <c r="CB417" i="1" s="1"/>
  <c r="BZ418" i="1"/>
  <c r="BX418" i="1"/>
  <c r="BX417" i="1" s="1"/>
  <c r="BV418" i="1"/>
  <c r="BT418" i="1"/>
  <c r="BT417" i="1" s="1"/>
  <c r="BR418" i="1"/>
  <c r="BP418" i="1"/>
  <c r="BP417" i="1" s="1"/>
  <c r="BN418" i="1"/>
  <c r="BL418" i="1"/>
  <c r="BL417" i="1" s="1"/>
  <c r="BJ418" i="1"/>
  <c r="BH418" i="1"/>
  <c r="BH417" i="1" s="1"/>
  <c r="BF418" i="1"/>
  <c r="BD418" i="1"/>
  <c r="BD417" i="1" s="1"/>
  <c r="BB418" i="1"/>
  <c r="AZ418" i="1"/>
  <c r="AZ417" i="1" s="1"/>
  <c r="AX418" i="1"/>
  <c r="AV418" i="1"/>
  <c r="AV417" i="1" s="1"/>
  <c r="AT418" i="1"/>
  <c r="AR418" i="1"/>
  <c r="AR417" i="1" s="1"/>
  <c r="AP418" i="1"/>
  <c r="AN418" i="1"/>
  <c r="AN417" i="1" s="1"/>
  <c r="AL418" i="1"/>
  <c r="AJ418" i="1"/>
  <c r="AJ417" i="1" s="1"/>
  <c r="AH418" i="1"/>
  <c r="AF418" i="1"/>
  <c r="AF417" i="1" s="1"/>
  <c r="AD418" i="1"/>
  <c r="AB418" i="1"/>
  <c r="AB417" i="1" s="1"/>
  <c r="Z418" i="1"/>
  <c r="X418" i="1"/>
  <c r="X417" i="1" s="1"/>
  <c r="V418" i="1"/>
  <c r="T418" i="1"/>
  <c r="T417" i="1" s="1"/>
  <c r="R418" i="1"/>
  <c r="P418" i="1"/>
  <c r="P417" i="1" s="1"/>
  <c r="N418" i="1"/>
  <c r="L418" i="1"/>
  <c r="L417" i="1" s="1"/>
  <c r="CH417" i="1"/>
  <c r="CD417" i="1"/>
  <c r="BZ417" i="1"/>
  <c r="BV417" i="1"/>
  <c r="BR417" i="1"/>
  <c r="BN417" i="1"/>
  <c r="BJ417" i="1"/>
  <c r="BF417" i="1"/>
  <c r="BB417" i="1"/>
  <c r="AX417" i="1"/>
  <c r="AT417" i="1"/>
  <c r="AP417" i="1"/>
  <c r="AL417" i="1"/>
  <c r="AH417" i="1"/>
  <c r="AD417" i="1"/>
  <c r="Z417" i="1"/>
  <c r="V417" i="1"/>
  <c r="R417" i="1"/>
  <c r="N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H393" i="1" s="1"/>
  <c r="CH392" i="1" s="1"/>
  <c r="CG400" i="1"/>
  <c r="CF400" i="1"/>
  <c r="CE400" i="1"/>
  <c r="CD400" i="1"/>
  <c r="CD393" i="1" s="1"/>
  <c r="CD392" i="1" s="1"/>
  <c r="CC400" i="1"/>
  <c r="CB400" i="1"/>
  <c r="CA400" i="1"/>
  <c r="BZ400" i="1"/>
  <c r="BZ393" i="1" s="1"/>
  <c r="BZ392" i="1" s="1"/>
  <c r="BY400" i="1"/>
  <c r="BX400" i="1"/>
  <c r="BW400" i="1"/>
  <c r="BV400" i="1"/>
  <c r="BV393" i="1" s="1"/>
  <c r="BV392" i="1" s="1"/>
  <c r="BU400" i="1"/>
  <c r="BT400" i="1"/>
  <c r="BS400" i="1"/>
  <c r="BR400" i="1"/>
  <c r="BR393" i="1" s="1"/>
  <c r="BQ400" i="1"/>
  <c r="BP400" i="1"/>
  <c r="BO400" i="1"/>
  <c r="BN400" i="1"/>
  <c r="BN393" i="1" s="1"/>
  <c r="BM400" i="1"/>
  <c r="BL400" i="1"/>
  <c r="BK400" i="1"/>
  <c r="BJ400" i="1"/>
  <c r="BJ393" i="1" s="1"/>
  <c r="BI400" i="1"/>
  <c r="BH400" i="1"/>
  <c r="BG400" i="1"/>
  <c r="BF400" i="1"/>
  <c r="BF393" i="1" s="1"/>
  <c r="BE400" i="1"/>
  <c r="BD400" i="1"/>
  <c r="BC400" i="1"/>
  <c r="BB400" i="1"/>
  <c r="BB393" i="1" s="1"/>
  <c r="BA400" i="1"/>
  <c r="AZ400" i="1"/>
  <c r="AY400" i="1"/>
  <c r="AX400" i="1"/>
  <c r="AX393" i="1" s="1"/>
  <c r="AW400" i="1"/>
  <c r="AV400" i="1"/>
  <c r="AU400" i="1"/>
  <c r="AT400" i="1"/>
  <c r="AT393" i="1" s="1"/>
  <c r="AS400" i="1"/>
  <c r="AR400" i="1"/>
  <c r="AQ400" i="1"/>
  <c r="AP400" i="1"/>
  <c r="AP393" i="1" s="1"/>
  <c r="AO400" i="1"/>
  <c r="AN400" i="1"/>
  <c r="AM400" i="1"/>
  <c r="AL400" i="1"/>
  <c r="AL393" i="1" s="1"/>
  <c r="AK400" i="1"/>
  <c r="AJ400" i="1"/>
  <c r="AI400" i="1"/>
  <c r="AH400" i="1"/>
  <c r="AH393" i="1" s="1"/>
  <c r="AG400" i="1"/>
  <c r="AF400" i="1"/>
  <c r="AE400" i="1"/>
  <c r="AD400" i="1"/>
  <c r="AD393" i="1" s="1"/>
  <c r="AC400" i="1"/>
  <c r="AB400" i="1"/>
  <c r="AA400" i="1"/>
  <c r="Z400" i="1"/>
  <c r="Z393" i="1" s="1"/>
  <c r="Y400" i="1"/>
  <c r="X400" i="1"/>
  <c r="W400" i="1"/>
  <c r="V400" i="1"/>
  <c r="V393" i="1" s="1"/>
  <c r="U400" i="1"/>
  <c r="T400" i="1"/>
  <c r="S400" i="1"/>
  <c r="R400" i="1"/>
  <c r="R393" i="1" s="1"/>
  <c r="Q400" i="1"/>
  <c r="P400" i="1"/>
  <c r="O400" i="1"/>
  <c r="N400" i="1"/>
  <c r="N393" i="1" s="1"/>
  <c r="M400" i="1"/>
  <c r="L400" i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I392" i="1" s="1"/>
  <c r="CH396" i="1"/>
  <c r="CG396" i="1"/>
  <c r="CG393" i="1" s="1"/>
  <c r="CG392" i="1" s="1"/>
  <c r="CF396" i="1"/>
  <c r="CE396" i="1"/>
  <c r="CE393" i="1" s="1"/>
  <c r="CE392" i="1" s="1"/>
  <c r="CD396" i="1"/>
  <c r="CC396" i="1"/>
  <c r="CC393" i="1" s="1"/>
  <c r="CB396" i="1"/>
  <c r="CA396" i="1"/>
  <c r="CA393" i="1" s="1"/>
  <c r="CA392" i="1" s="1"/>
  <c r="BZ396" i="1"/>
  <c r="BY396" i="1"/>
  <c r="BY393" i="1" s="1"/>
  <c r="BY392" i="1" s="1"/>
  <c r="BX396" i="1"/>
  <c r="BW396" i="1"/>
  <c r="BW393" i="1" s="1"/>
  <c r="BW392" i="1" s="1"/>
  <c r="BV396" i="1"/>
  <c r="BU396" i="1"/>
  <c r="BU393" i="1" s="1"/>
  <c r="BT396" i="1"/>
  <c r="BS396" i="1"/>
  <c r="BS393" i="1" s="1"/>
  <c r="BS392" i="1" s="1"/>
  <c r="BR396" i="1"/>
  <c r="BQ396" i="1"/>
  <c r="BQ393" i="1" s="1"/>
  <c r="BQ392" i="1" s="1"/>
  <c r="BP396" i="1"/>
  <c r="BO396" i="1"/>
  <c r="BO393" i="1" s="1"/>
  <c r="BO392" i="1" s="1"/>
  <c r="BN396" i="1"/>
  <c r="BM396" i="1"/>
  <c r="BM393" i="1" s="1"/>
  <c r="BM392" i="1" s="1"/>
  <c r="BL396" i="1"/>
  <c r="BK396" i="1"/>
  <c r="BK393" i="1" s="1"/>
  <c r="BK392" i="1" s="1"/>
  <c r="BJ396" i="1"/>
  <c r="BI396" i="1"/>
  <c r="BI393" i="1" s="1"/>
  <c r="BI392" i="1" s="1"/>
  <c r="BH396" i="1"/>
  <c r="BG396" i="1"/>
  <c r="BG393" i="1" s="1"/>
  <c r="BG392" i="1" s="1"/>
  <c r="BF396" i="1"/>
  <c r="BE396" i="1"/>
  <c r="BE393" i="1" s="1"/>
  <c r="BE392" i="1" s="1"/>
  <c r="BD396" i="1"/>
  <c r="BC396" i="1"/>
  <c r="BC393" i="1" s="1"/>
  <c r="BC392" i="1" s="1"/>
  <c r="BB396" i="1"/>
  <c r="BA396" i="1"/>
  <c r="BA393" i="1" s="1"/>
  <c r="BA392" i="1" s="1"/>
  <c r="AZ396" i="1"/>
  <c r="AY396" i="1"/>
  <c r="AY393" i="1" s="1"/>
  <c r="AY392" i="1" s="1"/>
  <c r="AX396" i="1"/>
  <c r="AW396" i="1"/>
  <c r="AW393" i="1" s="1"/>
  <c r="AW392" i="1" s="1"/>
  <c r="AV396" i="1"/>
  <c r="AU396" i="1"/>
  <c r="AU393" i="1" s="1"/>
  <c r="AU392" i="1" s="1"/>
  <c r="AT396" i="1"/>
  <c r="AS396" i="1"/>
  <c r="AS393" i="1" s="1"/>
  <c r="AS392" i="1" s="1"/>
  <c r="AR396" i="1"/>
  <c r="AQ396" i="1"/>
  <c r="AQ393" i="1" s="1"/>
  <c r="AQ392" i="1" s="1"/>
  <c r="AP396" i="1"/>
  <c r="AO396" i="1"/>
  <c r="AO393" i="1" s="1"/>
  <c r="AO392" i="1" s="1"/>
  <c r="AN396" i="1"/>
  <c r="AM396" i="1"/>
  <c r="AM393" i="1" s="1"/>
  <c r="AM392" i="1" s="1"/>
  <c r="AL396" i="1"/>
  <c r="AK396" i="1"/>
  <c r="AK393" i="1" s="1"/>
  <c r="AK392" i="1" s="1"/>
  <c r="AJ396" i="1"/>
  <c r="AI396" i="1"/>
  <c r="AI393" i="1" s="1"/>
  <c r="AI392" i="1" s="1"/>
  <c r="AH396" i="1"/>
  <c r="AG396" i="1"/>
  <c r="AG393" i="1" s="1"/>
  <c r="AG392" i="1" s="1"/>
  <c r="AF396" i="1"/>
  <c r="AE396" i="1"/>
  <c r="AE393" i="1" s="1"/>
  <c r="AE392" i="1" s="1"/>
  <c r="AD396" i="1"/>
  <c r="AC396" i="1"/>
  <c r="AC393" i="1" s="1"/>
  <c r="AC392" i="1" s="1"/>
  <c r="AB396" i="1"/>
  <c r="AA396" i="1"/>
  <c r="AA393" i="1" s="1"/>
  <c r="AA392" i="1" s="1"/>
  <c r="Z396" i="1"/>
  <c r="Y396" i="1"/>
  <c r="Y393" i="1" s="1"/>
  <c r="X396" i="1"/>
  <c r="W396" i="1"/>
  <c r="W393" i="1" s="1"/>
  <c r="V396" i="1"/>
  <c r="U396" i="1"/>
  <c r="U393" i="1" s="1"/>
  <c r="T396" i="1"/>
  <c r="S396" i="1"/>
  <c r="S393" i="1" s="1"/>
  <c r="R396" i="1"/>
  <c r="Q396" i="1"/>
  <c r="Q393" i="1" s="1"/>
  <c r="P396" i="1"/>
  <c r="O396" i="1"/>
  <c r="O393" i="1" s="1"/>
  <c r="N396" i="1"/>
  <c r="M396" i="1"/>
  <c r="M393" i="1" s="1"/>
  <c r="L396" i="1"/>
  <c r="K396" i="1"/>
  <c r="J395" i="1"/>
  <c r="CQ395" i="1" s="1"/>
  <c r="CQ394" i="1"/>
  <c r="J394" i="1"/>
  <c r="CJ393" i="1"/>
  <c r="CJ392" i="1" s="1"/>
  <c r="CF393" i="1"/>
  <c r="CF392" i="1" s="1"/>
  <c r="CB393" i="1"/>
  <c r="CB392" i="1" s="1"/>
  <c r="BX393" i="1"/>
  <c r="BX392" i="1" s="1"/>
  <c r="BT393" i="1"/>
  <c r="BT392" i="1" s="1"/>
  <c r="BP393" i="1"/>
  <c r="BL393" i="1"/>
  <c r="BH393" i="1"/>
  <c r="BD393" i="1"/>
  <c r="AZ393" i="1"/>
  <c r="AV393" i="1"/>
  <c r="AR393" i="1"/>
  <c r="AN393" i="1"/>
  <c r="AJ393" i="1"/>
  <c r="AF393" i="1"/>
  <c r="AB393" i="1"/>
  <c r="X393" i="1"/>
  <c r="X392" i="1" s="1"/>
  <c r="T393" i="1"/>
  <c r="P393" i="1"/>
  <c r="P392" i="1" s="1"/>
  <c r="L393" i="1"/>
  <c r="CK392" i="1"/>
  <c r="CC392" i="1"/>
  <c r="BU392" i="1"/>
  <c r="BR392" i="1"/>
  <c r="BP392" i="1"/>
  <c r="BN392" i="1"/>
  <c r="BL392" i="1"/>
  <c r="BJ392" i="1"/>
  <c r="BH392" i="1"/>
  <c r="BF392" i="1"/>
  <c r="BD392" i="1"/>
  <c r="BB392" i="1"/>
  <c r="AZ392" i="1"/>
  <c r="AX392" i="1"/>
  <c r="AV392" i="1"/>
  <c r="AT392" i="1"/>
  <c r="AR392" i="1"/>
  <c r="AP392" i="1"/>
  <c r="AN392" i="1"/>
  <c r="AL392" i="1"/>
  <c r="AJ392" i="1"/>
  <c r="AH392" i="1"/>
  <c r="AF392" i="1"/>
  <c r="AD392" i="1"/>
  <c r="AB392" i="1"/>
  <c r="Z392" i="1"/>
  <c r="Y392" i="1"/>
  <c r="W392" i="1"/>
  <c r="V392" i="1"/>
  <c r="U392" i="1"/>
  <c r="T392" i="1"/>
  <c r="S392" i="1"/>
  <c r="R392" i="1"/>
  <c r="Q392" i="1"/>
  <c r="O392" i="1"/>
  <c r="N392" i="1"/>
  <c r="M392" i="1"/>
  <c r="L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J371" i="1"/>
  <c r="J370" i="1"/>
  <c r="J369" i="1"/>
  <c r="J368" i="1"/>
  <c r="J367" i="1"/>
  <c r="J366" i="1"/>
  <c r="CK365" i="1"/>
  <c r="CK364" i="1" s="1"/>
  <c r="CK336" i="1" s="1"/>
  <c r="CJ365" i="1"/>
  <c r="CI365" i="1"/>
  <c r="CI364" i="1" s="1"/>
  <c r="CI336" i="1" s="1"/>
  <c r="CH365" i="1"/>
  <c r="CG365" i="1"/>
  <c r="CG364" i="1" s="1"/>
  <c r="CG336" i="1" s="1"/>
  <c r="CF365" i="1"/>
  <c r="CE365" i="1"/>
  <c r="CE364" i="1" s="1"/>
  <c r="CE336" i="1" s="1"/>
  <c r="CD365" i="1"/>
  <c r="CC365" i="1"/>
  <c r="CC364" i="1" s="1"/>
  <c r="CC336" i="1" s="1"/>
  <c r="CB365" i="1"/>
  <c r="CA365" i="1"/>
  <c r="CA364" i="1" s="1"/>
  <c r="CA336" i="1" s="1"/>
  <c r="BZ365" i="1"/>
  <c r="BY365" i="1"/>
  <c r="BY364" i="1" s="1"/>
  <c r="BY336" i="1" s="1"/>
  <c r="BX365" i="1"/>
  <c r="BW365" i="1"/>
  <c r="BW364" i="1" s="1"/>
  <c r="BW336" i="1" s="1"/>
  <c r="BV365" i="1"/>
  <c r="BU365" i="1"/>
  <c r="BU364" i="1" s="1"/>
  <c r="BU336" i="1" s="1"/>
  <c r="BT365" i="1"/>
  <c r="BS365" i="1"/>
  <c r="BS364" i="1" s="1"/>
  <c r="BS336" i="1" s="1"/>
  <c r="BR365" i="1"/>
  <c r="BQ365" i="1"/>
  <c r="BQ364" i="1" s="1"/>
  <c r="BQ336" i="1" s="1"/>
  <c r="BP365" i="1"/>
  <c r="BO365" i="1"/>
  <c r="BO364" i="1" s="1"/>
  <c r="BO336" i="1" s="1"/>
  <c r="BN365" i="1"/>
  <c r="BM365" i="1"/>
  <c r="BM364" i="1" s="1"/>
  <c r="BM336" i="1" s="1"/>
  <c r="BL365" i="1"/>
  <c r="BK365" i="1"/>
  <c r="BK364" i="1" s="1"/>
  <c r="BK336" i="1" s="1"/>
  <c r="BJ365" i="1"/>
  <c r="BI365" i="1"/>
  <c r="BI364" i="1" s="1"/>
  <c r="BI336" i="1" s="1"/>
  <c r="BH365" i="1"/>
  <c r="BG365" i="1"/>
  <c r="BG364" i="1" s="1"/>
  <c r="BG336" i="1" s="1"/>
  <c r="BF365" i="1"/>
  <c r="BE365" i="1"/>
  <c r="BE364" i="1" s="1"/>
  <c r="BE336" i="1" s="1"/>
  <c r="BD365" i="1"/>
  <c r="BC365" i="1"/>
  <c r="BC364" i="1" s="1"/>
  <c r="BC336" i="1" s="1"/>
  <c r="BB365" i="1"/>
  <c r="BA365" i="1"/>
  <c r="BA364" i="1" s="1"/>
  <c r="BA336" i="1" s="1"/>
  <c r="AZ365" i="1"/>
  <c r="AY365" i="1"/>
  <c r="AY364" i="1" s="1"/>
  <c r="AY336" i="1" s="1"/>
  <c r="AX365" i="1"/>
  <c r="AW365" i="1"/>
  <c r="AW364" i="1" s="1"/>
  <c r="AW336" i="1" s="1"/>
  <c r="AV365" i="1"/>
  <c r="AU365" i="1"/>
  <c r="AU364" i="1" s="1"/>
  <c r="AU336" i="1" s="1"/>
  <c r="AT365" i="1"/>
  <c r="AS365" i="1"/>
  <c r="AS364" i="1" s="1"/>
  <c r="AS336" i="1" s="1"/>
  <c r="AR365" i="1"/>
  <c r="AQ365" i="1"/>
  <c r="AQ364" i="1" s="1"/>
  <c r="AQ336" i="1" s="1"/>
  <c r="AP365" i="1"/>
  <c r="AO365" i="1"/>
  <c r="AO364" i="1" s="1"/>
  <c r="AO336" i="1" s="1"/>
  <c r="AN365" i="1"/>
  <c r="AM365" i="1"/>
  <c r="AM364" i="1" s="1"/>
  <c r="AM336" i="1" s="1"/>
  <c r="AL365" i="1"/>
  <c r="AK365" i="1"/>
  <c r="AK364" i="1" s="1"/>
  <c r="AK336" i="1" s="1"/>
  <c r="AJ365" i="1"/>
  <c r="AI365" i="1"/>
  <c r="AI364" i="1" s="1"/>
  <c r="AI336" i="1" s="1"/>
  <c r="AH365" i="1"/>
  <c r="AG365" i="1"/>
  <c r="AG364" i="1" s="1"/>
  <c r="AG336" i="1" s="1"/>
  <c r="AF365" i="1"/>
  <c r="AE365" i="1"/>
  <c r="AE364" i="1" s="1"/>
  <c r="AE336" i="1" s="1"/>
  <c r="AD365" i="1"/>
  <c r="AC365" i="1"/>
  <c r="AC364" i="1" s="1"/>
  <c r="AC336" i="1" s="1"/>
  <c r="AB365" i="1"/>
  <c r="AA365" i="1"/>
  <c r="AA364" i="1" s="1"/>
  <c r="AA336" i="1" s="1"/>
  <c r="Z365" i="1"/>
  <c r="Y365" i="1"/>
  <c r="Y364" i="1" s="1"/>
  <c r="Y336" i="1" s="1"/>
  <c r="X365" i="1"/>
  <c r="W365" i="1"/>
  <c r="W364" i="1" s="1"/>
  <c r="W336" i="1" s="1"/>
  <c r="V365" i="1"/>
  <c r="U365" i="1"/>
  <c r="U364" i="1" s="1"/>
  <c r="U336" i="1" s="1"/>
  <c r="T365" i="1"/>
  <c r="S365" i="1"/>
  <c r="S364" i="1" s="1"/>
  <c r="S336" i="1" s="1"/>
  <c r="R365" i="1"/>
  <c r="Q365" i="1"/>
  <c r="Q364" i="1" s="1"/>
  <c r="Q336" i="1" s="1"/>
  <c r="P365" i="1"/>
  <c r="O365" i="1"/>
  <c r="O364" i="1" s="1"/>
  <c r="O336" i="1" s="1"/>
  <c r="N365" i="1"/>
  <c r="M365" i="1"/>
  <c r="M364" i="1" s="1"/>
  <c r="M336" i="1" s="1"/>
  <c r="L365" i="1"/>
  <c r="K365" i="1"/>
  <c r="J365" i="1" s="1"/>
  <c r="CJ364" i="1"/>
  <c r="CH364" i="1"/>
  <c r="CF364" i="1"/>
  <c r="CD364" i="1"/>
  <c r="CB364" i="1"/>
  <c r="BZ364" i="1"/>
  <c r="BX364" i="1"/>
  <c r="BV364" i="1"/>
  <c r="BT364" i="1"/>
  <c r="BR364" i="1"/>
  <c r="BP364" i="1"/>
  <c r="BN364" i="1"/>
  <c r="BL364" i="1"/>
  <c r="BJ364" i="1"/>
  <c r="BH364" i="1"/>
  <c r="BF364" i="1"/>
  <c r="BD364" i="1"/>
  <c r="BB364" i="1"/>
  <c r="AZ364" i="1"/>
  <c r="AX364" i="1"/>
  <c r="AV364" i="1"/>
  <c r="AT364" i="1"/>
  <c r="AR364" i="1"/>
  <c r="AP364" i="1"/>
  <c r="AN364" i="1"/>
  <c r="AL364" i="1"/>
  <c r="AJ364" i="1"/>
  <c r="AH364" i="1"/>
  <c r="AF364" i="1"/>
  <c r="AD364" i="1"/>
  <c r="AB364" i="1"/>
  <c r="Z364" i="1"/>
  <c r="X364" i="1"/>
  <c r="V364" i="1"/>
  <c r="T364" i="1"/>
  <c r="R364" i="1"/>
  <c r="P364" i="1"/>
  <c r="N364" i="1"/>
  <c r="L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J336" i="1" s="1"/>
  <c r="CI338" i="1"/>
  <c r="CH338" i="1"/>
  <c r="CH337" i="1" s="1"/>
  <c r="CH336" i="1" s="1"/>
  <c r="CG338" i="1"/>
  <c r="CF338" i="1"/>
  <c r="CF337" i="1" s="1"/>
  <c r="CF336" i="1" s="1"/>
  <c r="CE338" i="1"/>
  <c r="CD338" i="1"/>
  <c r="CD337" i="1" s="1"/>
  <c r="CD336" i="1" s="1"/>
  <c r="CC338" i="1"/>
  <c r="CB338" i="1"/>
  <c r="CB337" i="1" s="1"/>
  <c r="CB336" i="1" s="1"/>
  <c r="CA338" i="1"/>
  <c r="BZ338" i="1"/>
  <c r="BZ337" i="1" s="1"/>
  <c r="BZ336" i="1" s="1"/>
  <c r="BY338" i="1"/>
  <c r="BX338" i="1"/>
  <c r="BX337" i="1" s="1"/>
  <c r="BX336" i="1" s="1"/>
  <c r="BW338" i="1"/>
  <c r="BV338" i="1"/>
  <c r="BV337" i="1" s="1"/>
  <c r="BV336" i="1" s="1"/>
  <c r="BU338" i="1"/>
  <c r="BT338" i="1"/>
  <c r="BT337" i="1" s="1"/>
  <c r="BT336" i="1" s="1"/>
  <c r="BS338" i="1"/>
  <c r="BR338" i="1"/>
  <c r="BR337" i="1" s="1"/>
  <c r="BR336" i="1" s="1"/>
  <c r="BQ338" i="1"/>
  <c r="BP338" i="1"/>
  <c r="BP337" i="1" s="1"/>
  <c r="BP336" i="1" s="1"/>
  <c r="BO338" i="1"/>
  <c r="BN338" i="1"/>
  <c r="BN337" i="1" s="1"/>
  <c r="BN336" i="1" s="1"/>
  <c r="BM338" i="1"/>
  <c r="BL338" i="1"/>
  <c r="BL337" i="1" s="1"/>
  <c r="BL336" i="1" s="1"/>
  <c r="BK338" i="1"/>
  <c r="BJ338" i="1"/>
  <c r="BJ337" i="1" s="1"/>
  <c r="BJ336" i="1" s="1"/>
  <c r="BI338" i="1"/>
  <c r="BH338" i="1"/>
  <c r="BH337" i="1" s="1"/>
  <c r="BH336" i="1" s="1"/>
  <c r="BG338" i="1"/>
  <c r="BF338" i="1"/>
  <c r="BF337" i="1" s="1"/>
  <c r="BF336" i="1" s="1"/>
  <c r="BE338" i="1"/>
  <c r="BD338" i="1"/>
  <c r="BD337" i="1" s="1"/>
  <c r="BD336" i="1" s="1"/>
  <c r="BC338" i="1"/>
  <c r="BB338" i="1"/>
  <c r="BB337" i="1" s="1"/>
  <c r="BB336" i="1" s="1"/>
  <c r="BA338" i="1"/>
  <c r="AZ338" i="1"/>
  <c r="AZ337" i="1" s="1"/>
  <c r="AZ336" i="1" s="1"/>
  <c r="AY338" i="1"/>
  <c r="AX338" i="1"/>
  <c r="AX337" i="1" s="1"/>
  <c r="AX336" i="1" s="1"/>
  <c r="AW338" i="1"/>
  <c r="AV338" i="1"/>
  <c r="AV337" i="1" s="1"/>
  <c r="AV336" i="1" s="1"/>
  <c r="AU338" i="1"/>
  <c r="AT338" i="1"/>
  <c r="AT337" i="1" s="1"/>
  <c r="AT336" i="1" s="1"/>
  <c r="AS338" i="1"/>
  <c r="AR338" i="1"/>
  <c r="AR337" i="1" s="1"/>
  <c r="AR336" i="1" s="1"/>
  <c r="AQ338" i="1"/>
  <c r="AP338" i="1"/>
  <c r="AP337" i="1" s="1"/>
  <c r="AP336" i="1" s="1"/>
  <c r="AO338" i="1"/>
  <c r="AN338" i="1"/>
  <c r="AN337" i="1" s="1"/>
  <c r="AN336" i="1" s="1"/>
  <c r="AM338" i="1"/>
  <c r="AL338" i="1"/>
  <c r="AL337" i="1" s="1"/>
  <c r="AL336" i="1" s="1"/>
  <c r="AK338" i="1"/>
  <c r="AJ338" i="1"/>
  <c r="AJ337" i="1" s="1"/>
  <c r="AJ336" i="1" s="1"/>
  <c r="AI338" i="1"/>
  <c r="AH338" i="1"/>
  <c r="AH337" i="1" s="1"/>
  <c r="AH336" i="1" s="1"/>
  <c r="AG338" i="1"/>
  <c r="AF338" i="1"/>
  <c r="AF337" i="1" s="1"/>
  <c r="AF336" i="1" s="1"/>
  <c r="AE338" i="1"/>
  <c r="AD338" i="1"/>
  <c r="AD337" i="1" s="1"/>
  <c r="AD336" i="1" s="1"/>
  <c r="AC338" i="1"/>
  <c r="AB338" i="1"/>
  <c r="AB337" i="1" s="1"/>
  <c r="AB336" i="1" s="1"/>
  <c r="AA338" i="1"/>
  <c r="Z338" i="1"/>
  <c r="Z337" i="1" s="1"/>
  <c r="Z336" i="1" s="1"/>
  <c r="Y338" i="1"/>
  <c r="X338" i="1"/>
  <c r="X337" i="1" s="1"/>
  <c r="X336" i="1" s="1"/>
  <c r="W338" i="1"/>
  <c r="V338" i="1"/>
  <c r="V337" i="1" s="1"/>
  <c r="V336" i="1" s="1"/>
  <c r="U338" i="1"/>
  <c r="T338" i="1"/>
  <c r="T337" i="1" s="1"/>
  <c r="T336" i="1" s="1"/>
  <c r="S338" i="1"/>
  <c r="R338" i="1"/>
  <c r="R337" i="1" s="1"/>
  <c r="R336" i="1" s="1"/>
  <c r="Q338" i="1"/>
  <c r="P338" i="1"/>
  <c r="P337" i="1" s="1"/>
  <c r="P336" i="1" s="1"/>
  <c r="O338" i="1"/>
  <c r="N338" i="1"/>
  <c r="N337" i="1" s="1"/>
  <c r="N336" i="1" s="1"/>
  <c r="M338" i="1"/>
  <c r="L338" i="1"/>
  <c r="L337" i="1" s="1"/>
  <c r="L336" i="1" s="1"/>
  <c r="K338" i="1"/>
  <c r="J338" i="1"/>
  <c r="CQ338" i="1" s="1"/>
  <c r="CK337" i="1"/>
  <c r="CI337" i="1"/>
  <c r="CG337" i="1"/>
  <c r="CE337" i="1"/>
  <c r="CC337" i="1"/>
  <c r="CA337" i="1"/>
  <c r="BY337" i="1"/>
  <c r="BW337" i="1"/>
  <c r="BU337" i="1"/>
  <c r="BS337" i="1"/>
  <c r="BQ337" i="1"/>
  <c r="BO337" i="1"/>
  <c r="BM337" i="1"/>
  <c r="BK337" i="1"/>
  <c r="BI337" i="1"/>
  <c r="BG337" i="1"/>
  <c r="BE337" i="1"/>
  <c r="BC337" i="1"/>
  <c r="BA337" i="1"/>
  <c r="AY337" i="1"/>
  <c r="AW337" i="1"/>
  <c r="AU337" i="1"/>
  <c r="AS337" i="1"/>
  <c r="AQ337" i="1"/>
  <c r="AO337" i="1"/>
  <c r="AM337" i="1"/>
  <c r="AK337" i="1"/>
  <c r="AI337" i="1"/>
  <c r="AG337" i="1"/>
  <c r="AE337" i="1"/>
  <c r="AC337" i="1"/>
  <c r="AA337" i="1"/>
  <c r="Y337" i="1"/>
  <c r="W337" i="1"/>
  <c r="U337" i="1"/>
  <c r="S337" i="1"/>
  <c r="Q337" i="1"/>
  <c r="O337" i="1"/>
  <c r="M337" i="1"/>
  <c r="K337" i="1"/>
  <c r="J337" i="1" s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J310" i="1"/>
  <c r="CI310" i="1"/>
  <c r="CI309" i="1" s="1"/>
  <c r="CH310" i="1"/>
  <c r="CG310" i="1"/>
  <c r="CG309" i="1" s="1"/>
  <c r="CF310" i="1"/>
  <c r="CE310" i="1"/>
  <c r="CE309" i="1" s="1"/>
  <c r="CD310" i="1"/>
  <c r="CC310" i="1"/>
  <c r="CC309" i="1" s="1"/>
  <c r="CB310" i="1"/>
  <c r="CA310" i="1"/>
  <c r="CA309" i="1" s="1"/>
  <c r="BZ310" i="1"/>
  <c r="BY310" i="1"/>
  <c r="BY309" i="1" s="1"/>
  <c r="BX310" i="1"/>
  <c r="BW310" i="1"/>
  <c r="BW309" i="1" s="1"/>
  <c r="BV310" i="1"/>
  <c r="BU310" i="1"/>
  <c r="BU309" i="1" s="1"/>
  <c r="BT310" i="1"/>
  <c r="BS310" i="1"/>
  <c r="BS309" i="1" s="1"/>
  <c r="BR310" i="1"/>
  <c r="BQ310" i="1"/>
  <c r="BQ309" i="1" s="1"/>
  <c r="BP310" i="1"/>
  <c r="BO310" i="1"/>
  <c r="BO309" i="1" s="1"/>
  <c r="BN310" i="1"/>
  <c r="BM310" i="1"/>
  <c r="BM309" i="1" s="1"/>
  <c r="BL310" i="1"/>
  <c r="BK310" i="1"/>
  <c r="BK309" i="1" s="1"/>
  <c r="BJ310" i="1"/>
  <c r="BI310" i="1"/>
  <c r="BI309" i="1" s="1"/>
  <c r="BH310" i="1"/>
  <c r="BG310" i="1"/>
  <c r="BG309" i="1" s="1"/>
  <c r="BF310" i="1"/>
  <c r="BE310" i="1"/>
  <c r="BE309" i="1" s="1"/>
  <c r="BD310" i="1"/>
  <c r="BC310" i="1"/>
  <c r="BC309" i="1" s="1"/>
  <c r="BB310" i="1"/>
  <c r="BA310" i="1"/>
  <c r="BA309" i="1" s="1"/>
  <c r="AZ310" i="1"/>
  <c r="AY310" i="1"/>
  <c r="AY309" i="1" s="1"/>
  <c r="AX310" i="1"/>
  <c r="AW310" i="1"/>
  <c r="AW309" i="1" s="1"/>
  <c r="AV310" i="1"/>
  <c r="AU310" i="1"/>
  <c r="AU309" i="1" s="1"/>
  <c r="AT310" i="1"/>
  <c r="AS310" i="1"/>
  <c r="AS309" i="1" s="1"/>
  <c r="AR310" i="1"/>
  <c r="AQ310" i="1"/>
  <c r="AQ309" i="1" s="1"/>
  <c r="AP310" i="1"/>
  <c r="AO310" i="1"/>
  <c r="AO309" i="1" s="1"/>
  <c r="AN310" i="1"/>
  <c r="AM310" i="1"/>
  <c r="AM309" i="1" s="1"/>
  <c r="AL310" i="1"/>
  <c r="AK310" i="1"/>
  <c r="AK309" i="1" s="1"/>
  <c r="AJ310" i="1"/>
  <c r="AI310" i="1"/>
  <c r="AI309" i="1" s="1"/>
  <c r="AH310" i="1"/>
  <c r="AG310" i="1"/>
  <c r="AG309" i="1" s="1"/>
  <c r="AF310" i="1"/>
  <c r="AE310" i="1"/>
  <c r="AE309" i="1" s="1"/>
  <c r="AD310" i="1"/>
  <c r="AC310" i="1"/>
  <c r="AC309" i="1" s="1"/>
  <c r="AB310" i="1"/>
  <c r="AA310" i="1"/>
  <c r="AA309" i="1" s="1"/>
  <c r="Z310" i="1"/>
  <c r="Y310" i="1"/>
  <c r="Y309" i="1" s="1"/>
  <c r="X310" i="1"/>
  <c r="W310" i="1"/>
  <c r="W309" i="1" s="1"/>
  <c r="V310" i="1"/>
  <c r="U310" i="1"/>
  <c r="U309" i="1" s="1"/>
  <c r="T310" i="1"/>
  <c r="S310" i="1"/>
  <c r="S309" i="1" s="1"/>
  <c r="R310" i="1"/>
  <c r="Q310" i="1"/>
  <c r="Q309" i="1" s="1"/>
  <c r="P310" i="1"/>
  <c r="O310" i="1"/>
  <c r="O309" i="1" s="1"/>
  <c r="N310" i="1"/>
  <c r="M310" i="1"/>
  <c r="M309" i="1" s="1"/>
  <c r="L310" i="1"/>
  <c r="K310" i="1"/>
  <c r="J310" i="1" s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CQ308" i="1"/>
  <c r="J308" i="1"/>
  <c r="H308" i="1"/>
  <c r="CQ307" i="1"/>
  <c r="J307" i="1"/>
  <c r="H307" i="1"/>
  <c r="CQ306" i="1"/>
  <c r="J306" i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K281" i="1" s="1"/>
  <c r="CK280" i="1" s="1"/>
  <c r="CJ283" i="1"/>
  <c r="CI283" i="1"/>
  <c r="CI282" i="1" s="1"/>
  <c r="CI281" i="1" s="1"/>
  <c r="CI280" i="1" s="1"/>
  <c r="CH283" i="1"/>
  <c r="CG283" i="1"/>
  <c r="CG282" i="1" s="1"/>
  <c r="CG281" i="1" s="1"/>
  <c r="CG280" i="1" s="1"/>
  <c r="CF283" i="1"/>
  <c r="CE283" i="1"/>
  <c r="CE282" i="1" s="1"/>
  <c r="CE281" i="1" s="1"/>
  <c r="CE280" i="1" s="1"/>
  <c r="CD283" i="1"/>
  <c r="CC283" i="1"/>
  <c r="CC282" i="1" s="1"/>
  <c r="CC281" i="1" s="1"/>
  <c r="CC280" i="1" s="1"/>
  <c r="CB283" i="1"/>
  <c r="CA283" i="1"/>
  <c r="CA282" i="1" s="1"/>
  <c r="CA281" i="1" s="1"/>
  <c r="CA280" i="1" s="1"/>
  <c r="BZ283" i="1"/>
  <c r="BY283" i="1"/>
  <c r="BY282" i="1" s="1"/>
  <c r="BY281" i="1" s="1"/>
  <c r="BY280" i="1" s="1"/>
  <c r="BX283" i="1"/>
  <c r="BW283" i="1"/>
  <c r="BW282" i="1" s="1"/>
  <c r="BW281" i="1" s="1"/>
  <c r="BW280" i="1" s="1"/>
  <c r="BV283" i="1"/>
  <c r="BU283" i="1"/>
  <c r="BU282" i="1" s="1"/>
  <c r="BU281" i="1" s="1"/>
  <c r="BU280" i="1" s="1"/>
  <c r="BT283" i="1"/>
  <c r="BS283" i="1"/>
  <c r="BS282" i="1" s="1"/>
  <c r="BS281" i="1" s="1"/>
  <c r="BS280" i="1" s="1"/>
  <c r="BR283" i="1"/>
  <c r="BQ283" i="1"/>
  <c r="BQ282" i="1" s="1"/>
  <c r="BQ281" i="1" s="1"/>
  <c r="BQ280" i="1" s="1"/>
  <c r="BP283" i="1"/>
  <c r="BO283" i="1"/>
  <c r="BO282" i="1" s="1"/>
  <c r="BO281" i="1" s="1"/>
  <c r="BO280" i="1" s="1"/>
  <c r="BN283" i="1"/>
  <c r="BM283" i="1"/>
  <c r="BM282" i="1" s="1"/>
  <c r="BM281" i="1" s="1"/>
  <c r="BM280" i="1" s="1"/>
  <c r="BL283" i="1"/>
  <c r="BK283" i="1"/>
  <c r="BK282" i="1" s="1"/>
  <c r="BK281" i="1" s="1"/>
  <c r="BK280" i="1" s="1"/>
  <c r="BJ283" i="1"/>
  <c r="BI283" i="1"/>
  <c r="BI282" i="1" s="1"/>
  <c r="BI281" i="1" s="1"/>
  <c r="BI280" i="1" s="1"/>
  <c r="BH283" i="1"/>
  <c r="BG283" i="1"/>
  <c r="BG282" i="1" s="1"/>
  <c r="BG281" i="1" s="1"/>
  <c r="BG280" i="1" s="1"/>
  <c r="BF283" i="1"/>
  <c r="BE283" i="1"/>
  <c r="BE282" i="1" s="1"/>
  <c r="BE281" i="1" s="1"/>
  <c r="BE280" i="1" s="1"/>
  <c r="BD283" i="1"/>
  <c r="BC283" i="1"/>
  <c r="BC282" i="1" s="1"/>
  <c r="BC281" i="1" s="1"/>
  <c r="BC280" i="1" s="1"/>
  <c r="BB283" i="1"/>
  <c r="BA283" i="1"/>
  <c r="BA282" i="1" s="1"/>
  <c r="BA281" i="1" s="1"/>
  <c r="BA280" i="1" s="1"/>
  <c r="AZ283" i="1"/>
  <c r="AY283" i="1"/>
  <c r="AY282" i="1" s="1"/>
  <c r="AY281" i="1" s="1"/>
  <c r="AY280" i="1" s="1"/>
  <c r="AX283" i="1"/>
  <c r="AW283" i="1"/>
  <c r="AW282" i="1" s="1"/>
  <c r="AW281" i="1" s="1"/>
  <c r="AW280" i="1" s="1"/>
  <c r="AV283" i="1"/>
  <c r="AU283" i="1"/>
  <c r="AU282" i="1" s="1"/>
  <c r="AU281" i="1" s="1"/>
  <c r="AU280" i="1" s="1"/>
  <c r="AT283" i="1"/>
  <c r="AS283" i="1"/>
  <c r="AS282" i="1" s="1"/>
  <c r="AS281" i="1" s="1"/>
  <c r="AS280" i="1" s="1"/>
  <c r="AR283" i="1"/>
  <c r="AQ283" i="1"/>
  <c r="AQ282" i="1" s="1"/>
  <c r="AQ281" i="1" s="1"/>
  <c r="AQ280" i="1" s="1"/>
  <c r="AP283" i="1"/>
  <c r="AO283" i="1"/>
  <c r="AO282" i="1" s="1"/>
  <c r="AO281" i="1" s="1"/>
  <c r="AO280" i="1" s="1"/>
  <c r="AN283" i="1"/>
  <c r="AM283" i="1"/>
  <c r="AM282" i="1" s="1"/>
  <c r="AM281" i="1" s="1"/>
  <c r="AM280" i="1" s="1"/>
  <c r="AL283" i="1"/>
  <c r="AK283" i="1"/>
  <c r="AK282" i="1" s="1"/>
  <c r="AK281" i="1" s="1"/>
  <c r="AK280" i="1" s="1"/>
  <c r="AJ283" i="1"/>
  <c r="AI283" i="1"/>
  <c r="AI282" i="1" s="1"/>
  <c r="AI281" i="1" s="1"/>
  <c r="AI280" i="1" s="1"/>
  <c r="AH283" i="1"/>
  <c r="AG283" i="1"/>
  <c r="AG282" i="1" s="1"/>
  <c r="AG281" i="1" s="1"/>
  <c r="AG280" i="1" s="1"/>
  <c r="AF283" i="1"/>
  <c r="AE283" i="1"/>
  <c r="AE282" i="1" s="1"/>
  <c r="AE281" i="1" s="1"/>
  <c r="AE280" i="1" s="1"/>
  <c r="AD283" i="1"/>
  <c r="AC283" i="1"/>
  <c r="AC282" i="1" s="1"/>
  <c r="AC281" i="1" s="1"/>
  <c r="AC280" i="1" s="1"/>
  <c r="AB283" i="1"/>
  <c r="AA283" i="1"/>
  <c r="AA282" i="1" s="1"/>
  <c r="AA281" i="1" s="1"/>
  <c r="AA280" i="1" s="1"/>
  <c r="Z283" i="1"/>
  <c r="Y283" i="1"/>
  <c r="Y282" i="1" s="1"/>
  <c r="Y281" i="1" s="1"/>
  <c r="Y280" i="1" s="1"/>
  <c r="X283" i="1"/>
  <c r="W283" i="1"/>
  <c r="W282" i="1" s="1"/>
  <c r="W281" i="1" s="1"/>
  <c r="W280" i="1" s="1"/>
  <c r="V283" i="1"/>
  <c r="U283" i="1"/>
  <c r="U282" i="1" s="1"/>
  <c r="U281" i="1" s="1"/>
  <c r="U280" i="1" s="1"/>
  <c r="T283" i="1"/>
  <c r="S283" i="1"/>
  <c r="S282" i="1" s="1"/>
  <c r="S281" i="1" s="1"/>
  <c r="S280" i="1" s="1"/>
  <c r="R283" i="1"/>
  <c r="Q283" i="1"/>
  <c r="Q282" i="1" s="1"/>
  <c r="Q281" i="1" s="1"/>
  <c r="Q280" i="1" s="1"/>
  <c r="P283" i="1"/>
  <c r="O283" i="1"/>
  <c r="O282" i="1" s="1"/>
  <c r="O281" i="1" s="1"/>
  <c r="O280" i="1" s="1"/>
  <c r="N283" i="1"/>
  <c r="M283" i="1"/>
  <c r="M282" i="1" s="1"/>
  <c r="M281" i="1" s="1"/>
  <c r="M280" i="1" s="1"/>
  <c r="L283" i="1"/>
  <c r="K283" i="1"/>
  <c r="J283" i="1" s="1"/>
  <c r="CQ283" i="1" s="1"/>
  <c r="CJ282" i="1"/>
  <c r="CJ281" i="1" s="1"/>
  <c r="CJ280" i="1" s="1"/>
  <c r="CH282" i="1"/>
  <c r="CH281" i="1" s="1"/>
  <c r="CH280" i="1" s="1"/>
  <c r="CF282" i="1"/>
  <c r="CF281" i="1" s="1"/>
  <c r="CF280" i="1" s="1"/>
  <c r="CD282" i="1"/>
  <c r="CD281" i="1" s="1"/>
  <c r="CD280" i="1" s="1"/>
  <c r="CB282" i="1"/>
  <c r="CB281" i="1" s="1"/>
  <c r="CB280" i="1" s="1"/>
  <c r="BZ282" i="1"/>
  <c r="BZ281" i="1" s="1"/>
  <c r="BZ280" i="1" s="1"/>
  <c r="BX282" i="1"/>
  <c r="BX281" i="1" s="1"/>
  <c r="BX280" i="1" s="1"/>
  <c r="BV282" i="1"/>
  <c r="BV281" i="1" s="1"/>
  <c r="BV280" i="1" s="1"/>
  <c r="BT282" i="1"/>
  <c r="BT281" i="1" s="1"/>
  <c r="BT280" i="1" s="1"/>
  <c r="BR282" i="1"/>
  <c r="BR281" i="1" s="1"/>
  <c r="BR280" i="1" s="1"/>
  <c r="BP282" i="1"/>
  <c r="BP281" i="1" s="1"/>
  <c r="BP280" i="1" s="1"/>
  <c r="BN282" i="1"/>
  <c r="BN281" i="1" s="1"/>
  <c r="BN280" i="1" s="1"/>
  <c r="BL282" i="1"/>
  <c r="BL281" i="1" s="1"/>
  <c r="BL280" i="1" s="1"/>
  <c r="BJ282" i="1"/>
  <c r="BJ281" i="1" s="1"/>
  <c r="BJ280" i="1" s="1"/>
  <c r="BH282" i="1"/>
  <c r="BH281" i="1" s="1"/>
  <c r="BH280" i="1" s="1"/>
  <c r="BF282" i="1"/>
  <c r="BF281" i="1" s="1"/>
  <c r="BF280" i="1" s="1"/>
  <c r="BD282" i="1"/>
  <c r="BD281" i="1" s="1"/>
  <c r="BD280" i="1" s="1"/>
  <c r="BB282" i="1"/>
  <c r="BB281" i="1" s="1"/>
  <c r="BB280" i="1" s="1"/>
  <c r="AZ282" i="1"/>
  <c r="AZ281" i="1" s="1"/>
  <c r="AZ280" i="1" s="1"/>
  <c r="AX282" i="1"/>
  <c r="AX281" i="1" s="1"/>
  <c r="AX280" i="1" s="1"/>
  <c r="AV282" i="1"/>
  <c r="AV281" i="1" s="1"/>
  <c r="AV280" i="1" s="1"/>
  <c r="AT282" i="1"/>
  <c r="AT281" i="1" s="1"/>
  <c r="AT280" i="1" s="1"/>
  <c r="AR282" i="1"/>
  <c r="AR281" i="1" s="1"/>
  <c r="AR280" i="1" s="1"/>
  <c r="AP282" i="1"/>
  <c r="AP281" i="1" s="1"/>
  <c r="AP280" i="1" s="1"/>
  <c r="AN282" i="1"/>
  <c r="AN281" i="1" s="1"/>
  <c r="AN280" i="1" s="1"/>
  <c r="AL282" i="1"/>
  <c r="AL281" i="1" s="1"/>
  <c r="AL280" i="1" s="1"/>
  <c r="AJ282" i="1"/>
  <c r="AJ281" i="1" s="1"/>
  <c r="AJ280" i="1" s="1"/>
  <c r="AH282" i="1"/>
  <c r="AH281" i="1" s="1"/>
  <c r="AH280" i="1" s="1"/>
  <c r="AF282" i="1"/>
  <c r="AF281" i="1" s="1"/>
  <c r="AF280" i="1" s="1"/>
  <c r="AD282" i="1"/>
  <c r="AD281" i="1" s="1"/>
  <c r="AD280" i="1" s="1"/>
  <c r="AB282" i="1"/>
  <c r="AB281" i="1" s="1"/>
  <c r="AB280" i="1" s="1"/>
  <c r="Z282" i="1"/>
  <c r="Z281" i="1" s="1"/>
  <c r="Z280" i="1" s="1"/>
  <c r="X282" i="1"/>
  <c r="X281" i="1" s="1"/>
  <c r="X280" i="1" s="1"/>
  <c r="V282" i="1"/>
  <c r="V281" i="1" s="1"/>
  <c r="V280" i="1" s="1"/>
  <c r="T282" i="1"/>
  <c r="T281" i="1" s="1"/>
  <c r="T280" i="1" s="1"/>
  <c r="R282" i="1"/>
  <c r="R281" i="1" s="1"/>
  <c r="R280" i="1" s="1"/>
  <c r="P282" i="1"/>
  <c r="P281" i="1" s="1"/>
  <c r="P280" i="1" s="1"/>
  <c r="N282" i="1"/>
  <c r="N281" i="1" s="1"/>
  <c r="N280" i="1" s="1"/>
  <c r="L282" i="1"/>
  <c r="L281" i="1" s="1"/>
  <c r="L280" i="1" s="1"/>
  <c r="CM281" i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K235" i="1"/>
  <c r="CI235" i="1"/>
  <c r="CG235" i="1"/>
  <c r="CE235" i="1"/>
  <c r="CC235" i="1"/>
  <c r="CA235" i="1"/>
  <c r="BY235" i="1"/>
  <c r="BW235" i="1"/>
  <c r="BU235" i="1"/>
  <c r="BS235" i="1"/>
  <c r="BQ235" i="1"/>
  <c r="BO235" i="1"/>
  <c r="BM235" i="1"/>
  <c r="BK235" i="1"/>
  <c r="BI235" i="1"/>
  <c r="BG235" i="1"/>
  <c r="BE235" i="1"/>
  <c r="BC235" i="1"/>
  <c r="BA235" i="1"/>
  <c r="AY235" i="1"/>
  <c r="AW235" i="1"/>
  <c r="AU235" i="1"/>
  <c r="AS235" i="1"/>
  <c r="AQ235" i="1"/>
  <c r="AO235" i="1"/>
  <c r="AM235" i="1"/>
  <c r="AK235" i="1"/>
  <c r="AI235" i="1"/>
  <c r="AG235" i="1"/>
  <c r="AE235" i="1"/>
  <c r="AC235" i="1"/>
  <c r="AA235" i="1"/>
  <c r="Y235" i="1"/>
  <c r="W235" i="1"/>
  <c r="U235" i="1"/>
  <c r="S235" i="1"/>
  <c r="Q235" i="1"/>
  <c r="O235" i="1"/>
  <c r="M235" i="1"/>
  <c r="K235" i="1"/>
  <c r="CK234" i="1"/>
  <c r="CI234" i="1"/>
  <c r="CG234" i="1"/>
  <c r="CE234" i="1"/>
  <c r="CC234" i="1"/>
  <c r="CA234" i="1"/>
  <c r="BY234" i="1"/>
  <c r="BW234" i="1"/>
  <c r="BU234" i="1"/>
  <c r="BS234" i="1"/>
  <c r="BQ234" i="1"/>
  <c r="BO234" i="1"/>
  <c r="BM234" i="1"/>
  <c r="BK234" i="1"/>
  <c r="BI234" i="1"/>
  <c r="BG234" i="1"/>
  <c r="BE234" i="1"/>
  <c r="BC234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CQ232" i="1"/>
  <c r="J232" i="1"/>
  <c r="J231" i="1"/>
  <c r="CQ231" i="1" s="1"/>
  <c r="CQ230" i="1"/>
  <c r="J230" i="1"/>
  <c r="J229" i="1"/>
  <c r="CQ229" i="1" s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CQ228" i="1" s="1"/>
  <c r="CQ227" i="1"/>
  <c r="J227" i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CQ220" i="1" s="1"/>
  <c r="CQ219" i="1"/>
  <c r="J219" i="1"/>
  <c r="CK218" i="1"/>
  <c r="CJ218" i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CQ217" i="1" s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CQ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1" i="1" s="1"/>
  <c r="CQ191" i="1" s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CQ166" i="1" s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J155" i="1" s="1"/>
  <c r="CI158" i="1"/>
  <c r="CH158" i="1"/>
  <c r="CH157" i="1" s="1"/>
  <c r="CH156" i="1" s="1"/>
  <c r="CH155" i="1" s="1"/>
  <c r="CG158" i="1"/>
  <c r="CF158" i="1"/>
  <c r="CF157" i="1" s="1"/>
  <c r="CF156" i="1" s="1"/>
  <c r="CF155" i="1" s="1"/>
  <c r="CE158" i="1"/>
  <c r="CD158" i="1"/>
  <c r="CD157" i="1" s="1"/>
  <c r="CD156" i="1" s="1"/>
  <c r="CD155" i="1" s="1"/>
  <c r="CC158" i="1"/>
  <c r="CB158" i="1"/>
  <c r="CB157" i="1" s="1"/>
  <c r="CB156" i="1" s="1"/>
  <c r="CB155" i="1" s="1"/>
  <c r="CA158" i="1"/>
  <c r="BZ158" i="1"/>
  <c r="BZ157" i="1" s="1"/>
  <c r="BZ156" i="1" s="1"/>
  <c r="BZ155" i="1" s="1"/>
  <c r="BY158" i="1"/>
  <c r="BX158" i="1"/>
  <c r="BX157" i="1" s="1"/>
  <c r="BX156" i="1" s="1"/>
  <c r="BX155" i="1" s="1"/>
  <c r="BW158" i="1"/>
  <c r="BV158" i="1"/>
  <c r="BV157" i="1" s="1"/>
  <c r="BV156" i="1" s="1"/>
  <c r="BV155" i="1" s="1"/>
  <c r="BU158" i="1"/>
  <c r="BT158" i="1"/>
  <c r="BT157" i="1" s="1"/>
  <c r="BT156" i="1" s="1"/>
  <c r="BT155" i="1" s="1"/>
  <c r="BS158" i="1"/>
  <c r="BR158" i="1"/>
  <c r="BR157" i="1" s="1"/>
  <c r="BR156" i="1" s="1"/>
  <c r="BR155" i="1" s="1"/>
  <c r="BQ158" i="1"/>
  <c r="BP158" i="1"/>
  <c r="BP157" i="1" s="1"/>
  <c r="BP156" i="1" s="1"/>
  <c r="BP155" i="1" s="1"/>
  <c r="BO158" i="1"/>
  <c r="BN158" i="1"/>
  <c r="BN157" i="1" s="1"/>
  <c r="BN156" i="1" s="1"/>
  <c r="BN155" i="1" s="1"/>
  <c r="BM158" i="1"/>
  <c r="BL158" i="1"/>
  <c r="BL157" i="1" s="1"/>
  <c r="BL156" i="1" s="1"/>
  <c r="BL155" i="1" s="1"/>
  <c r="BK158" i="1"/>
  <c r="BJ158" i="1"/>
  <c r="BJ157" i="1" s="1"/>
  <c r="BJ156" i="1" s="1"/>
  <c r="BJ155" i="1" s="1"/>
  <c r="BI158" i="1"/>
  <c r="BH158" i="1"/>
  <c r="BH157" i="1" s="1"/>
  <c r="BH156" i="1" s="1"/>
  <c r="BH155" i="1" s="1"/>
  <c r="BG158" i="1"/>
  <c r="BF158" i="1"/>
  <c r="BF157" i="1" s="1"/>
  <c r="BF156" i="1" s="1"/>
  <c r="BF155" i="1" s="1"/>
  <c r="BE158" i="1"/>
  <c r="BD158" i="1"/>
  <c r="BD157" i="1" s="1"/>
  <c r="BD156" i="1" s="1"/>
  <c r="BD155" i="1" s="1"/>
  <c r="BC158" i="1"/>
  <c r="BB158" i="1"/>
  <c r="BB157" i="1" s="1"/>
  <c r="BB156" i="1" s="1"/>
  <c r="BB155" i="1" s="1"/>
  <c r="BA158" i="1"/>
  <c r="AZ158" i="1"/>
  <c r="AZ157" i="1" s="1"/>
  <c r="AZ156" i="1" s="1"/>
  <c r="AZ155" i="1" s="1"/>
  <c r="AY158" i="1"/>
  <c r="AX158" i="1"/>
  <c r="AX157" i="1" s="1"/>
  <c r="AX156" i="1" s="1"/>
  <c r="AX155" i="1" s="1"/>
  <c r="AW158" i="1"/>
  <c r="AV158" i="1"/>
  <c r="AV157" i="1" s="1"/>
  <c r="AV156" i="1" s="1"/>
  <c r="AV155" i="1" s="1"/>
  <c r="AU158" i="1"/>
  <c r="AT158" i="1"/>
  <c r="AT157" i="1" s="1"/>
  <c r="AT156" i="1" s="1"/>
  <c r="AT155" i="1" s="1"/>
  <c r="AS158" i="1"/>
  <c r="AR158" i="1"/>
  <c r="AR157" i="1" s="1"/>
  <c r="AR156" i="1" s="1"/>
  <c r="AR155" i="1" s="1"/>
  <c r="AQ158" i="1"/>
  <c r="AP158" i="1"/>
  <c r="AP157" i="1" s="1"/>
  <c r="AP156" i="1" s="1"/>
  <c r="AP155" i="1" s="1"/>
  <c r="AO158" i="1"/>
  <c r="AN158" i="1"/>
  <c r="AN157" i="1" s="1"/>
  <c r="AN156" i="1" s="1"/>
  <c r="AN155" i="1" s="1"/>
  <c r="AM158" i="1"/>
  <c r="AL158" i="1"/>
  <c r="AL157" i="1" s="1"/>
  <c r="AL156" i="1" s="1"/>
  <c r="AL155" i="1" s="1"/>
  <c r="AK158" i="1"/>
  <c r="AJ158" i="1"/>
  <c r="AJ157" i="1" s="1"/>
  <c r="AJ156" i="1" s="1"/>
  <c r="AJ155" i="1" s="1"/>
  <c r="AI158" i="1"/>
  <c r="AH158" i="1"/>
  <c r="AH157" i="1" s="1"/>
  <c r="AH156" i="1" s="1"/>
  <c r="AH155" i="1" s="1"/>
  <c r="AG158" i="1"/>
  <c r="AF158" i="1"/>
  <c r="AF157" i="1" s="1"/>
  <c r="AF156" i="1" s="1"/>
  <c r="AF155" i="1" s="1"/>
  <c r="AE158" i="1"/>
  <c r="AD158" i="1"/>
  <c r="AD157" i="1" s="1"/>
  <c r="AD156" i="1" s="1"/>
  <c r="AD155" i="1" s="1"/>
  <c r="AC158" i="1"/>
  <c r="AB158" i="1"/>
  <c r="AB157" i="1" s="1"/>
  <c r="AB156" i="1" s="1"/>
  <c r="AB155" i="1" s="1"/>
  <c r="AA158" i="1"/>
  <c r="Z158" i="1"/>
  <c r="Z157" i="1" s="1"/>
  <c r="Z156" i="1" s="1"/>
  <c r="Z155" i="1" s="1"/>
  <c r="Y158" i="1"/>
  <c r="X158" i="1"/>
  <c r="X157" i="1" s="1"/>
  <c r="X156" i="1" s="1"/>
  <c r="X155" i="1" s="1"/>
  <c r="W158" i="1"/>
  <c r="V158" i="1"/>
  <c r="V157" i="1" s="1"/>
  <c r="V156" i="1" s="1"/>
  <c r="V155" i="1" s="1"/>
  <c r="U158" i="1"/>
  <c r="T158" i="1"/>
  <c r="T157" i="1" s="1"/>
  <c r="T156" i="1" s="1"/>
  <c r="T155" i="1" s="1"/>
  <c r="S158" i="1"/>
  <c r="R158" i="1"/>
  <c r="R157" i="1" s="1"/>
  <c r="R156" i="1" s="1"/>
  <c r="R155" i="1" s="1"/>
  <c r="Q158" i="1"/>
  <c r="P158" i="1"/>
  <c r="P157" i="1" s="1"/>
  <c r="P156" i="1" s="1"/>
  <c r="P155" i="1" s="1"/>
  <c r="O158" i="1"/>
  <c r="N158" i="1"/>
  <c r="N157" i="1" s="1"/>
  <c r="N156" i="1" s="1"/>
  <c r="N155" i="1" s="1"/>
  <c r="M158" i="1"/>
  <c r="L158" i="1"/>
  <c r="L157" i="1" s="1"/>
  <c r="L156" i="1" s="1"/>
  <c r="L155" i="1" s="1"/>
  <c r="K158" i="1"/>
  <c r="J158" i="1"/>
  <c r="CQ158" i="1" s="1"/>
  <c r="H158" i="1"/>
  <c r="CK157" i="1"/>
  <c r="CI157" i="1"/>
  <c r="CG157" i="1"/>
  <c r="CE157" i="1"/>
  <c r="CC157" i="1"/>
  <c r="CA157" i="1"/>
  <c r="BY157" i="1"/>
  <c r="BW157" i="1"/>
  <c r="BU157" i="1"/>
  <c r="BS157" i="1"/>
  <c r="BQ157" i="1"/>
  <c r="BO157" i="1"/>
  <c r="BM157" i="1"/>
  <c r="BK157" i="1"/>
  <c r="BI157" i="1"/>
  <c r="BG157" i="1"/>
  <c r="BE157" i="1"/>
  <c r="BC157" i="1"/>
  <c r="BA157" i="1"/>
  <c r="AY157" i="1"/>
  <c r="AW157" i="1"/>
  <c r="AU157" i="1"/>
  <c r="AS157" i="1"/>
  <c r="AQ157" i="1"/>
  <c r="AO157" i="1"/>
  <c r="AM157" i="1"/>
  <c r="AK157" i="1"/>
  <c r="AI157" i="1"/>
  <c r="AG157" i="1"/>
  <c r="AE157" i="1"/>
  <c r="AC157" i="1"/>
  <c r="AA157" i="1"/>
  <c r="Y157" i="1"/>
  <c r="W157" i="1"/>
  <c r="U157" i="1"/>
  <c r="S157" i="1"/>
  <c r="Q157" i="1"/>
  <c r="O157" i="1"/>
  <c r="M157" i="1"/>
  <c r="K157" i="1"/>
  <c r="CK156" i="1"/>
  <c r="CK155" i="1" s="1"/>
  <c r="CI156" i="1"/>
  <c r="CI155" i="1" s="1"/>
  <c r="CG156" i="1"/>
  <c r="CG155" i="1" s="1"/>
  <c r="CE156" i="1"/>
  <c r="CE155" i="1" s="1"/>
  <c r="CC156" i="1"/>
  <c r="CC155" i="1" s="1"/>
  <c r="CA156" i="1"/>
  <c r="CA155" i="1" s="1"/>
  <c r="BY156" i="1"/>
  <c r="BY155" i="1" s="1"/>
  <c r="BW156" i="1"/>
  <c r="BW155" i="1" s="1"/>
  <c r="BU156" i="1"/>
  <c r="BU155" i="1" s="1"/>
  <c r="BS156" i="1"/>
  <c r="BS155" i="1" s="1"/>
  <c r="BQ156" i="1"/>
  <c r="BQ155" i="1" s="1"/>
  <c r="BO156" i="1"/>
  <c r="BO155" i="1" s="1"/>
  <c r="BM156" i="1"/>
  <c r="BM155" i="1" s="1"/>
  <c r="BK156" i="1"/>
  <c r="BK155" i="1" s="1"/>
  <c r="BI156" i="1"/>
  <c r="BI155" i="1" s="1"/>
  <c r="BG156" i="1"/>
  <c r="BG155" i="1" s="1"/>
  <c r="BE156" i="1"/>
  <c r="BE155" i="1" s="1"/>
  <c r="BC156" i="1"/>
  <c r="BC155" i="1" s="1"/>
  <c r="BA156" i="1"/>
  <c r="BA155" i="1" s="1"/>
  <c r="AY156" i="1"/>
  <c r="AY155" i="1" s="1"/>
  <c r="AW156" i="1"/>
  <c r="AW155" i="1" s="1"/>
  <c r="AU156" i="1"/>
  <c r="AU155" i="1" s="1"/>
  <c r="AS156" i="1"/>
  <c r="AS155" i="1" s="1"/>
  <c r="AQ156" i="1"/>
  <c r="AQ155" i="1" s="1"/>
  <c r="AO156" i="1"/>
  <c r="AO155" i="1" s="1"/>
  <c r="AM156" i="1"/>
  <c r="AM155" i="1" s="1"/>
  <c r="AK156" i="1"/>
  <c r="AK155" i="1" s="1"/>
  <c r="AI156" i="1"/>
  <c r="AI155" i="1" s="1"/>
  <c r="AG156" i="1"/>
  <c r="AG155" i="1" s="1"/>
  <c r="AE156" i="1"/>
  <c r="AE155" i="1" s="1"/>
  <c r="AC156" i="1"/>
  <c r="AC155" i="1" s="1"/>
  <c r="AA156" i="1"/>
  <c r="AA155" i="1" s="1"/>
  <c r="Y156" i="1"/>
  <c r="Y155" i="1" s="1"/>
  <c r="W156" i="1"/>
  <c r="W155" i="1" s="1"/>
  <c r="U156" i="1"/>
  <c r="U155" i="1" s="1"/>
  <c r="S156" i="1"/>
  <c r="S155" i="1" s="1"/>
  <c r="Q156" i="1"/>
  <c r="Q155" i="1" s="1"/>
  <c r="O156" i="1"/>
  <c r="O155" i="1" s="1"/>
  <c r="M156" i="1"/>
  <c r="M155" i="1" s="1"/>
  <c r="K156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K135" i="1" s="1"/>
  <c r="CJ145" i="1"/>
  <c r="CI145" i="1"/>
  <c r="CI135" i="1" s="1"/>
  <c r="CH145" i="1"/>
  <c r="CG145" i="1"/>
  <c r="CG135" i="1" s="1"/>
  <c r="CF145" i="1"/>
  <c r="CE145" i="1"/>
  <c r="CE135" i="1" s="1"/>
  <c r="CD145" i="1"/>
  <c r="CC145" i="1"/>
  <c r="CC135" i="1" s="1"/>
  <c r="CB145" i="1"/>
  <c r="CA145" i="1"/>
  <c r="CA135" i="1" s="1"/>
  <c r="BZ145" i="1"/>
  <c r="BY145" i="1"/>
  <c r="BY135" i="1" s="1"/>
  <c r="BX145" i="1"/>
  <c r="BW145" i="1"/>
  <c r="BW135" i="1" s="1"/>
  <c r="BV145" i="1"/>
  <c r="BU145" i="1"/>
  <c r="BU135" i="1" s="1"/>
  <c r="BT145" i="1"/>
  <c r="BS145" i="1"/>
  <c r="BS135" i="1" s="1"/>
  <c r="BR145" i="1"/>
  <c r="BQ145" i="1"/>
  <c r="BQ135" i="1" s="1"/>
  <c r="BP145" i="1"/>
  <c r="BO145" i="1"/>
  <c r="BO135" i="1" s="1"/>
  <c r="BN145" i="1"/>
  <c r="BM145" i="1"/>
  <c r="BM135" i="1" s="1"/>
  <c r="BL145" i="1"/>
  <c r="BK145" i="1"/>
  <c r="BK135" i="1" s="1"/>
  <c r="BJ145" i="1"/>
  <c r="BI145" i="1"/>
  <c r="BI135" i="1" s="1"/>
  <c r="BH145" i="1"/>
  <c r="BG145" i="1"/>
  <c r="BG135" i="1" s="1"/>
  <c r="BF145" i="1"/>
  <c r="BE145" i="1"/>
  <c r="BE135" i="1" s="1"/>
  <c r="BD145" i="1"/>
  <c r="BC145" i="1"/>
  <c r="BC135" i="1" s="1"/>
  <c r="BB145" i="1"/>
  <c r="BA145" i="1"/>
  <c r="BA135" i="1" s="1"/>
  <c r="AZ145" i="1"/>
  <c r="AY145" i="1"/>
  <c r="AY135" i="1" s="1"/>
  <c r="AX145" i="1"/>
  <c r="AW145" i="1"/>
  <c r="AW135" i="1" s="1"/>
  <c r="AV145" i="1"/>
  <c r="AU145" i="1"/>
  <c r="AU135" i="1" s="1"/>
  <c r="AT145" i="1"/>
  <c r="AS145" i="1"/>
  <c r="AS135" i="1" s="1"/>
  <c r="AR145" i="1"/>
  <c r="AQ145" i="1"/>
  <c r="AQ135" i="1" s="1"/>
  <c r="AP145" i="1"/>
  <c r="AO145" i="1"/>
  <c r="AO135" i="1" s="1"/>
  <c r="AN145" i="1"/>
  <c r="AM145" i="1"/>
  <c r="AM135" i="1" s="1"/>
  <c r="AL145" i="1"/>
  <c r="AK145" i="1"/>
  <c r="AK135" i="1" s="1"/>
  <c r="AJ145" i="1"/>
  <c r="AI145" i="1"/>
  <c r="AI135" i="1" s="1"/>
  <c r="AH145" i="1"/>
  <c r="AG145" i="1"/>
  <c r="AG135" i="1" s="1"/>
  <c r="AF145" i="1"/>
  <c r="AE145" i="1"/>
  <c r="AE135" i="1" s="1"/>
  <c r="AD145" i="1"/>
  <c r="AC145" i="1"/>
  <c r="AC135" i="1" s="1"/>
  <c r="AB145" i="1"/>
  <c r="AA145" i="1"/>
  <c r="AA135" i="1" s="1"/>
  <c r="Z145" i="1"/>
  <c r="Y145" i="1"/>
  <c r="Y135" i="1" s="1"/>
  <c r="X145" i="1"/>
  <c r="W145" i="1"/>
  <c r="W135" i="1" s="1"/>
  <c r="V145" i="1"/>
  <c r="U145" i="1"/>
  <c r="U135" i="1" s="1"/>
  <c r="T145" i="1"/>
  <c r="S145" i="1"/>
  <c r="S135" i="1" s="1"/>
  <c r="R145" i="1"/>
  <c r="Q145" i="1"/>
  <c r="Q135" i="1" s="1"/>
  <c r="P145" i="1"/>
  <c r="O145" i="1"/>
  <c r="O135" i="1" s="1"/>
  <c r="N145" i="1"/>
  <c r="M145" i="1"/>
  <c r="M135" i="1" s="1"/>
  <c r="L145" i="1"/>
  <c r="K145" i="1"/>
  <c r="J145" i="1" s="1"/>
  <c r="CQ145" i="1" s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Q136" i="1" s="1"/>
  <c r="CJ135" i="1"/>
  <c r="CH135" i="1"/>
  <c r="CF135" i="1"/>
  <c r="CD135" i="1"/>
  <c r="CB135" i="1"/>
  <c r="BZ135" i="1"/>
  <c r="BX135" i="1"/>
  <c r="BV135" i="1"/>
  <c r="BT135" i="1"/>
  <c r="BR135" i="1"/>
  <c r="BP135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AP135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CQ134" i="1"/>
  <c r="J134" i="1"/>
  <c r="J133" i="1"/>
  <c r="CQ133" i="1" s="1"/>
  <c r="CQ132" i="1"/>
  <c r="J132" i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J114" i="1" s="1"/>
  <c r="CJ97" i="1" s="1"/>
  <c r="CJ96" i="1" s="1"/>
  <c r="CI115" i="1"/>
  <c r="CH115" i="1"/>
  <c r="CH114" i="1" s="1"/>
  <c r="CH97" i="1" s="1"/>
  <c r="CH96" i="1" s="1"/>
  <c r="CG115" i="1"/>
  <c r="CF115" i="1"/>
  <c r="CF114" i="1" s="1"/>
  <c r="CF97" i="1" s="1"/>
  <c r="CF96" i="1" s="1"/>
  <c r="CE115" i="1"/>
  <c r="CD115" i="1"/>
  <c r="CD114" i="1" s="1"/>
  <c r="CD97" i="1" s="1"/>
  <c r="CD96" i="1" s="1"/>
  <c r="CC115" i="1"/>
  <c r="CB115" i="1"/>
  <c r="CB114" i="1" s="1"/>
  <c r="CB97" i="1" s="1"/>
  <c r="CB96" i="1" s="1"/>
  <c r="CA115" i="1"/>
  <c r="BZ115" i="1"/>
  <c r="BZ114" i="1" s="1"/>
  <c r="BZ97" i="1" s="1"/>
  <c r="BZ96" i="1" s="1"/>
  <c r="BY115" i="1"/>
  <c r="BX115" i="1"/>
  <c r="BX114" i="1" s="1"/>
  <c r="BX97" i="1" s="1"/>
  <c r="BX96" i="1" s="1"/>
  <c r="BW115" i="1"/>
  <c r="BV115" i="1"/>
  <c r="BV114" i="1" s="1"/>
  <c r="BV97" i="1" s="1"/>
  <c r="BV96" i="1" s="1"/>
  <c r="BU115" i="1"/>
  <c r="BT115" i="1"/>
  <c r="BT114" i="1" s="1"/>
  <c r="BT97" i="1" s="1"/>
  <c r="BT96" i="1" s="1"/>
  <c r="BS115" i="1"/>
  <c r="BR115" i="1"/>
  <c r="BR114" i="1" s="1"/>
  <c r="BR97" i="1" s="1"/>
  <c r="BR96" i="1" s="1"/>
  <c r="BQ115" i="1"/>
  <c r="BP115" i="1"/>
  <c r="BP114" i="1" s="1"/>
  <c r="BP97" i="1" s="1"/>
  <c r="BP96" i="1" s="1"/>
  <c r="BO115" i="1"/>
  <c r="BN115" i="1"/>
  <c r="BN114" i="1" s="1"/>
  <c r="BN97" i="1" s="1"/>
  <c r="BN96" i="1" s="1"/>
  <c r="BM115" i="1"/>
  <c r="BL115" i="1"/>
  <c r="BL114" i="1" s="1"/>
  <c r="BL97" i="1" s="1"/>
  <c r="BL96" i="1" s="1"/>
  <c r="BK115" i="1"/>
  <c r="BJ115" i="1"/>
  <c r="BJ114" i="1" s="1"/>
  <c r="BJ97" i="1" s="1"/>
  <c r="BJ96" i="1" s="1"/>
  <c r="BI115" i="1"/>
  <c r="BH115" i="1"/>
  <c r="BH114" i="1" s="1"/>
  <c r="BH97" i="1" s="1"/>
  <c r="BH96" i="1" s="1"/>
  <c r="BG115" i="1"/>
  <c r="BF115" i="1"/>
  <c r="BF114" i="1" s="1"/>
  <c r="BF97" i="1" s="1"/>
  <c r="BF96" i="1" s="1"/>
  <c r="BE115" i="1"/>
  <c r="BD115" i="1"/>
  <c r="BD114" i="1" s="1"/>
  <c r="BD97" i="1" s="1"/>
  <c r="BD96" i="1" s="1"/>
  <c r="BC115" i="1"/>
  <c r="BB115" i="1"/>
  <c r="BB114" i="1" s="1"/>
  <c r="BB97" i="1" s="1"/>
  <c r="BB96" i="1" s="1"/>
  <c r="BA115" i="1"/>
  <c r="AZ115" i="1"/>
  <c r="AZ114" i="1" s="1"/>
  <c r="AZ97" i="1" s="1"/>
  <c r="AZ96" i="1" s="1"/>
  <c r="AY115" i="1"/>
  <c r="AX115" i="1"/>
  <c r="AX114" i="1" s="1"/>
  <c r="AX97" i="1" s="1"/>
  <c r="AX96" i="1" s="1"/>
  <c r="AW115" i="1"/>
  <c r="AV115" i="1"/>
  <c r="AV114" i="1" s="1"/>
  <c r="AV97" i="1" s="1"/>
  <c r="AV96" i="1" s="1"/>
  <c r="AU115" i="1"/>
  <c r="AT115" i="1"/>
  <c r="AT114" i="1" s="1"/>
  <c r="AT97" i="1" s="1"/>
  <c r="AT96" i="1" s="1"/>
  <c r="AS115" i="1"/>
  <c r="AR115" i="1"/>
  <c r="AR114" i="1" s="1"/>
  <c r="AR97" i="1" s="1"/>
  <c r="AR96" i="1" s="1"/>
  <c r="AQ115" i="1"/>
  <c r="AP115" i="1"/>
  <c r="AP114" i="1" s="1"/>
  <c r="AP97" i="1" s="1"/>
  <c r="AP96" i="1" s="1"/>
  <c r="AO115" i="1"/>
  <c r="AN115" i="1"/>
  <c r="AN114" i="1" s="1"/>
  <c r="AN97" i="1" s="1"/>
  <c r="AN96" i="1" s="1"/>
  <c r="AM115" i="1"/>
  <c r="AL115" i="1"/>
  <c r="AL114" i="1" s="1"/>
  <c r="AL97" i="1" s="1"/>
  <c r="AL96" i="1" s="1"/>
  <c r="AK115" i="1"/>
  <c r="AJ115" i="1"/>
  <c r="AJ114" i="1" s="1"/>
  <c r="AJ97" i="1" s="1"/>
  <c r="AJ96" i="1" s="1"/>
  <c r="AI115" i="1"/>
  <c r="AH115" i="1"/>
  <c r="AH114" i="1" s="1"/>
  <c r="AH97" i="1" s="1"/>
  <c r="AH96" i="1" s="1"/>
  <c r="AG115" i="1"/>
  <c r="AF115" i="1"/>
  <c r="AF114" i="1" s="1"/>
  <c r="AF97" i="1" s="1"/>
  <c r="AF96" i="1" s="1"/>
  <c r="AE115" i="1"/>
  <c r="AD115" i="1"/>
  <c r="AD114" i="1" s="1"/>
  <c r="AD97" i="1" s="1"/>
  <c r="AD96" i="1" s="1"/>
  <c r="AC115" i="1"/>
  <c r="AB115" i="1"/>
  <c r="AB114" i="1" s="1"/>
  <c r="AB97" i="1" s="1"/>
  <c r="AB96" i="1" s="1"/>
  <c r="AA115" i="1"/>
  <c r="Z115" i="1"/>
  <c r="Z114" i="1" s="1"/>
  <c r="Z97" i="1" s="1"/>
  <c r="Z96" i="1" s="1"/>
  <c r="Y115" i="1"/>
  <c r="X115" i="1"/>
  <c r="X114" i="1" s="1"/>
  <c r="X97" i="1" s="1"/>
  <c r="X96" i="1" s="1"/>
  <c r="W115" i="1"/>
  <c r="V115" i="1"/>
  <c r="V114" i="1" s="1"/>
  <c r="V97" i="1" s="1"/>
  <c r="V96" i="1" s="1"/>
  <c r="U115" i="1"/>
  <c r="T115" i="1"/>
  <c r="T114" i="1" s="1"/>
  <c r="T97" i="1" s="1"/>
  <c r="T96" i="1" s="1"/>
  <c r="S115" i="1"/>
  <c r="R115" i="1"/>
  <c r="R114" i="1" s="1"/>
  <c r="R97" i="1" s="1"/>
  <c r="R96" i="1" s="1"/>
  <c r="Q115" i="1"/>
  <c r="P115" i="1"/>
  <c r="P114" i="1" s="1"/>
  <c r="P97" i="1" s="1"/>
  <c r="P96" i="1" s="1"/>
  <c r="O115" i="1"/>
  <c r="N115" i="1"/>
  <c r="N114" i="1" s="1"/>
  <c r="N97" i="1" s="1"/>
  <c r="N96" i="1" s="1"/>
  <c r="M115" i="1"/>
  <c r="L115" i="1"/>
  <c r="L114" i="1" s="1"/>
  <c r="L97" i="1" s="1"/>
  <c r="L96" i="1" s="1"/>
  <c r="K115" i="1"/>
  <c r="J115" i="1"/>
  <c r="CQ115" i="1" s="1"/>
  <c r="H115" i="1"/>
  <c r="CK114" i="1"/>
  <c r="CI114" i="1"/>
  <c r="CG114" i="1"/>
  <c r="CE114" i="1"/>
  <c r="CC114" i="1"/>
  <c r="CA114" i="1"/>
  <c r="BY114" i="1"/>
  <c r="BW114" i="1"/>
  <c r="BU114" i="1"/>
  <c r="BS114" i="1"/>
  <c r="BQ114" i="1"/>
  <c r="BO114" i="1"/>
  <c r="BM114" i="1"/>
  <c r="BK114" i="1"/>
  <c r="BI114" i="1"/>
  <c r="BG114" i="1"/>
  <c r="BE114" i="1"/>
  <c r="BC114" i="1"/>
  <c r="BA114" i="1"/>
  <c r="AY114" i="1"/>
  <c r="AW114" i="1"/>
  <c r="AU114" i="1"/>
  <c r="AS114" i="1"/>
  <c r="AQ114" i="1"/>
  <c r="AO114" i="1"/>
  <c r="AM114" i="1"/>
  <c r="AK114" i="1"/>
  <c r="AI114" i="1"/>
  <c r="AG114" i="1"/>
  <c r="AE114" i="1"/>
  <c r="AC114" i="1"/>
  <c r="AA114" i="1"/>
  <c r="Y114" i="1"/>
  <c r="W114" i="1"/>
  <c r="U114" i="1"/>
  <c r="S114" i="1"/>
  <c r="Q114" i="1"/>
  <c r="O114" i="1"/>
  <c r="M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K98" i="1" s="1"/>
  <c r="CK97" i="1" s="1"/>
  <c r="CK96" i="1" s="1"/>
  <c r="CJ99" i="1"/>
  <c r="CI99" i="1"/>
  <c r="CI98" i="1" s="1"/>
  <c r="CI97" i="1" s="1"/>
  <c r="CI96" i="1" s="1"/>
  <c r="CH99" i="1"/>
  <c r="CG99" i="1"/>
  <c r="CG98" i="1" s="1"/>
  <c r="CG97" i="1" s="1"/>
  <c r="CG96" i="1" s="1"/>
  <c r="CF99" i="1"/>
  <c r="CE99" i="1"/>
  <c r="CE98" i="1" s="1"/>
  <c r="CE97" i="1" s="1"/>
  <c r="CE96" i="1" s="1"/>
  <c r="CD99" i="1"/>
  <c r="CC99" i="1"/>
  <c r="CC98" i="1" s="1"/>
  <c r="CC97" i="1" s="1"/>
  <c r="CC96" i="1" s="1"/>
  <c r="CB99" i="1"/>
  <c r="CA99" i="1"/>
  <c r="CA98" i="1" s="1"/>
  <c r="CA97" i="1" s="1"/>
  <c r="CA96" i="1" s="1"/>
  <c r="BZ99" i="1"/>
  <c r="BY99" i="1"/>
  <c r="BY98" i="1" s="1"/>
  <c r="BY97" i="1" s="1"/>
  <c r="BY96" i="1" s="1"/>
  <c r="BX99" i="1"/>
  <c r="BW99" i="1"/>
  <c r="BW98" i="1" s="1"/>
  <c r="BW97" i="1" s="1"/>
  <c r="BW96" i="1" s="1"/>
  <c r="BV99" i="1"/>
  <c r="BU99" i="1"/>
  <c r="BU98" i="1" s="1"/>
  <c r="BU97" i="1" s="1"/>
  <c r="BU96" i="1" s="1"/>
  <c r="BT99" i="1"/>
  <c r="BS99" i="1"/>
  <c r="BS98" i="1" s="1"/>
  <c r="BS97" i="1" s="1"/>
  <c r="BS96" i="1" s="1"/>
  <c r="BR99" i="1"/>
  <c r="BQ99" i="1"/>
  <c r="BQ98" i="1" s="1"/>
  <c r="BQ97" i="1" s="1"/>
  <c r="BQ96" i="1" s="1"/>
  <c r="BP99" i="1"/>
  <c r="BO99" i="1"/>
  <c r="BO98" i="1" s="1"/>
  <c r="BO97" i="1" s="1"/>
  <c r="BO96" i="1" s="1"/>
  <c r="BN99" i="1"/>
  <c r="BM99" i="1"/>
  <c r="BM98" i="1" s="1"/>
  <c r="BM97" i="1" s="1"/>
  <c r="BM96" i="1" s="1"/>
  <c r="BL99" i="1"/>
  <c r="BK99" i="1"/>
  <c r="BK98" i="1" s="1"/>
  <c r="BK97" i="1" s="1"/>
  <c r="BK96" i="1" s="1"/>
  <c r="BJ99" i="1"/>
  <c r="BI99" i="1"/>
  <c r="BI98" i="1" s="1"/>
  <c r="BI97" i="1" s="1"/>
  <c r="BI96" i="1" s="1"/>
  <c r="BH99" i="1"/>
  <c r="BG99" i="1"/>
  <c r="BG98" i="1" s="1"/>
  <c r="BG97" i="1" s="1"/>
  <c r="BG96" i="1" s="1"/>
  <c r="BF99" i="1"/>
  <c r="BE99" i="1"/>
  <c r="BE98" i="1" s="1"/>
  <c r="BE97" i="1" s="1"/>
  <c r="BE96" i="1" s="1"/>
  <c r="BD99" i="1"/>
  <c r="BC99" i="1"/>
  <c r="BC98" i="1" s="1"/>
  <c r="BC97" i="1" s="1"/>
  <c r="BC96" i="1" s="1"/>
  <c r="BB99" i="1"/>
  <c r="BA99" i="1"/>
  <c r="BA98" i="1" s="1"/>
  <c r="BA97" i="1" s="1"/>
  <c r="BA96" i="1" s="1"/>
  <c r="AZ99" i="1"/>
  <c r="AY99" i="1"/>
  <c r="AY98" i="1" s="1"/>
  <c r="AY97" i="1" s="1"/>
  <c r="AY96" i="1" s="1"/>
  <c r="AX99" i="1"/>
  <c r="AW99" i="1"/>
  <c r="AW98" i="1" s="1"/>
  <c r="AW97" i="1" s="1"/>
  <c r="AW96" i="1" s="1"/>
  <c r="AV99" i="1"/>
  <c r="AU99" i="1"/>
  <c r="AU98" i="1" s="1"/>
  <c r="AU97" i="1" s="1"/>
  <c r="AU96" i="1" s="1"/>
  <c r="AT99" i="1"/>
  <c r="AS99" i="1"/>
  <c r="AS98" i="1" s="1"/>
  <c r="AS97" i="1" s="1"/>
  <c r="AS96" i="1" s="1"/>
  <c r="AR99" i="1"/>
  <c r="AQ99" i="1"/>
  <c r="AQ98" i="1" s="1"/>
  <c r="AQ97" i="1" s="1"/>
  <c r="AQ96" i="1" s="1"/>
  <c r="AP99" i="1"/>
  <c r="AO99" i="1"/>
  <c r="AO98" i="1" s="1"/>
  <c r="AO97" i="1" s="1"/>
  <c r="AO96" i="1" s="1"/>
  <c r="AN99" i="1"/>
  <c r="AM99" i="1"/>
  <c r="AM98" i="1" s="1"/>
  <c r="AM97" i="1" s="1"/>
  <c r="AM96" i="1" s="1"/>
  <c r="AL99" i="1"/>
  <c r="AK99" i="1"/>
  <c r="AK98" i="1" s="1"/>
  <c r="AK97" i="1" s="1"/>
  <c r="AK96" i="1" s="1"/>
  <c r="AJ99" i="1"/>
  <c r="AI99" i="1"/>
  <c r="AI98" i="1" s="1"/>
  <c r="AI97" i="1" s="1"/>
  <c r="AI96" i="1" s="1"/>
  <c r="AH99" i="1"/>
  <c r="AG99" i="1"/>
  <c r="AG98" i="1" s="1"/>
  <c r="AG97" i="1" s="1"/>
  <c r="AG96" i="1" s="1"/>
  <c r="AF99" i="1"/>
  <c r="AE99" i="1"/>
  <c r="AE98" i="1" s="1"/>
  <c r="AE97" i="1" s="1"/>
  <c r="AE96" i="1" s="1"/>
  <c r="AD99" i="1"/>
  <c r="AC99" i="1"/>
  <c r="AC98" i="1" s="1"/>
  <c r="AC97" i="1" s="1"/>
  <c r="AC96" i="1" s="1"/>
  <c r="AB99" i="1"/>
  <c r="AA99" i="1"/>
  <c r="AA98" i="1" s="1"/>
  <c r="AA97" i="1" s="1"/>
  <c r="AA96" i="1" s="1"/>
  <c r="Z99" i="1"/>
  <c r="Y99" i="1"/>
  <c r="Y98" i="1" s="1"/>
  <c r="Y97" i="1" s="1"/>
  <c r="Y96" i="1" s="1"/>
  <c r="X99" i="1"/>
  <c r="W99" i="1"/>
  <c r="W98" i="1" s="1"/>
  <c r="W97" i="1" s="1"/>
  <c r="W96" i="1" s="1"/>
  <c r="V99" i="1"/>
  <c r="U99" i="1"/>
  <c r="U98" i="1" s="1"/>
  <c r="U97" i="1" s="1"/>
  <c r="U96" i="1" s="1"/>
  <c r="T99" i="1"/>
  <c r="S99" i="1"/>
  <c r="S98" i="1" s="1"/>
  <c r="S97" i="1" s="1"/>
  <c r="S96" i="1" s="1"/>
  <c r="R99" i="1"/>
  <c r="Q99" i="1"/>
  <c r="Q98" i="1" s="1"/>
  <c r="Q97" i="1" s="1"/>
  <c r="Q96" i="1" s="1"/>
  <c r="P99" i="1"/>
  <c r="O99" i="1"/>
  <c r="O98" i="1" s="1"/>
  <c r="O97" i="1" s="1"/>
  <c r="O96" i="1" s="1"/>
  <c r="N99" i="1"/>
  <c r="M99" i="1"/>
  <c r="M98" i="1" s="1"/>
  <c r="M97" i="1" s="1"/>
  <c r="M96" i="1" s="1"/>
  <c r="L99" i="1"/>
  <c r="K99" i="1"/>
  <c r="J99" i="1" s="1"/>
  <c r="CQ99" i="1" s="1"/>
  <c r="H99" i="1"/>
  <c r="CJ98" i="1"/>
  <c r="CH98" i="1"/>
  <c r="CF98" i="1"/>
  <c r="CD98" i="1"/>
  <c r="CB98" i="1"/>
  <c r="BZ98" i="1"/>
  <c r="BX98" i="1"/>
  <c r="BV98" i="1"/>
  <c r="BT98" i="1"/>
  <c r="BR98" i="1"/>
  <c r="BP98" i="1"/>
  <c r="BN98" i="1"/>
  <c r="BL98" i="1"/>
  <c r="BJ98" i="1"/>
  <c r="BH98" i="1"/>
  <c r="BF98" i="1"/>
  <c r="BD98" i="1"/>
  <c r="BB98" i="1"/>
  <c r="AZ98" i="1"/>
  <c r="AX98" i="1"/>
  <c r="AV98" i="1"/>
  <c r="AT98" i="1"/>
  <c r="AR98" i="1"/>
  <c r="AP98" i="1"/>
  <c r="AN98" i="1"/>
  <c r="AL98" i="1"/>
  <c r="AJ98" i="1"/>
  <c r="AH98" i="1"/>
  <c r="AF98" i="1"/>
  <c r="AD98" i="1"/>
  <c r="AB98" i="1"/>
  <c r="Z98" i="1"/>
  <c r="X98" i="1"/>
  <c r="V98" i="1"/>
  <c r="T98" i="1"/>
  <c r="R98" i="1"/>
  <c r="P98" i="1"/>
  <c r="N98" i="1"/>
  <c r="L98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J59" i="1" s="1"/>
  <c r="CI72" i="1"/>
  <c r="CH72" i="1"/>
  <c r="CH59" i="1" s="1"/>
  <c r="CG72" i="1"/>
  <c r="CF72" i="1"/>
  <c r="CF59" i="1" s="1"/>
  <c r="CE72" i="1"/>
  <c r="CD72" i="1"/>
  <c r="CD59" i="1" s="1"/>
  <c r="CC72" i="1"/>
  <c r="CB72" i="1"/>
  <c r="CB59" i="1" s="1"/>
  <c r="CA72" i="1"/>
  <c r="BZ72" i="1"/>
  <c r="BZ59" i="1" s="1"/>
  <c r="BY72" i="1"/>
  <c r="BX72" i="1"/>
  <c r="BX59" i="1" s="1"/>
  <c r="BW72" i="1"/>
  <c r="BV72" i="1"/>
  <c r="BV59" i="1" s="1"/>
  <c r="BU72" i="1"/>
  <c r="BT72" i="1"/>
  <c r="BT59" i="1" s="1"/>
  <c r="BS72" i="1"/>
  <c r="BR72" i="1"/>
  <c r="BR59" i="1" s="1"/>
  <c r="BQ72" i="1"/>
  <c r="BP72" i="1"/>
  <c r="BP59" i="1" s="1"/>
  <c r="BO72" i="1"/>
  <c r="BN72" i="1"/>
  <c r="BN59" i="1" s="1"/>
  <c r="BM72" i="1"/>
  <c r="BL72" i="1"/>
  <c r="BL59" i="1" s="1"/>
  <c r="BK72" i="1"/>
  <c r="BJ72" i="1"/>
  <c r="BJ59" i="1" s="1"/>
  <c r="BI72" i="1"/>
  <c r="BH72" i="1"/>
  <c r="BH59" i="1" s="1"/>
  <c r="BG72" i="1"/>
  <c r="BF72" i="1"/>
  <c r="BF59" i="1" s="1"/>
  <c r="BE72" i="1"/>
  <c r="BD72" i="1"/>
  <c r="BD59" i="1" s="1"/>
  <c r="BC72" i="1"/>
  <c r="BB72" i="1"/>
  <c r="BB59" i="1" s="1"/>
  <c r="BA72" i="1"/>
  <c r="AZ72" i="1"/>
  <c r="AZ59" i="1" s="1"/>
  <c r="AY72" i="1"/>
  <c r="AX72" i="1"/>
  <c r="AX59" i="1" s="1"/>
  <c r="AW72" i="1"/>
  <c r="AV72" i="1"/>
  <c r="AV59" i="1" s="1"/>
  <c r="AU72" i="1"/>
  <c r="AT72" i="1"/>
  <c r="AT59" i="1" s="1"/>
  <c r="AS72" i="1"/>
  <c r="AR72" i="1"/>
  <c r="AR59" i="1" s="1"/>
  <c r="AQ72" i="1"/>
  <c r="AP72" i="1"/>
  <c r="AP59" i="1" s="1"/>
  <c r="AO72" i="1"/>
  <c r="AN72" i="1"/>
  <c r="AN59" i="1" s="1"/>
  <c r="AM72" i="1"/>
  <c r="AL72" i="1"/>
  <c r="AL59" i="1" s="1"/>
  <c r="AK72" i="1"/>
  <c r="AJ72" i="1"/>
  <c r="AJ59" i="1" s="1"/>
  <c r="AI72" i="1"/>
  <c r="AH72" i="1"/>
  <c r="AH59" i="1" s="1"/>
  <c r="AG72" i="1"/>
  <c r="AF72" i="1"/>
  <c r="AF59" i="1" s="1"/>
  <c r="AE72" i="1"/>
  <c r="AD72" i="1"/>
  <c r="AD59" i="1" s="1"/>
  <c r="AC72" i="1"/>
  <c r="AB72" i="1"/>
  <c r="AB59" i="1" s="1"/>
  <c r="AA72" i="1"/>
  <c r="Z72" i="1"/>
  <c r="Z59" i="1" s="1"/>
  <c r="Y72" i="1"/>
  <c r="X72" i="1"/>
  <c r="X59" i="1" s="1"/>
  <c r="W72" i="1"/>
  <c r="V72" i="1"/>
  <c r="V59" i="1" s="1"/>
  <c r="U72" i="1"/>
  <c r="T72" i="1"/>
  <c r="T59" i="1" s="1"/>
  <c r="S72" i="1"/>
  <c r="R72" i="1"/>
  <c r="R59" i="1" s="1"/>
  <c r="Q72" i="1"/>
  <c r="P72" i="1"/>
  <c r="P59" i="1" s="1"/>
  <c r="O72" i="1"/>
  <c r="N72" i="1"/>
  <c r="N59" i="1" s="1"/>
  <c r="M72" i="1"/>
  <c r="L72" i="1"/>
  <c r="L59" i="1" s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K59" i="1"/>
  <c r="CI59" i="1"/>
  <c r="CG59" i="1"/>
  <c r="CE59" i="1"/>
  <c r="CC59" i="1"/>
  <c r="CA59" i="1"/>
  <c r="BY59" i="1"/>
  <c r="BW59" i="1"/>
  <c r="BU59" i="1"/>
  <c r="BS59" i="1"/>
  <c r="BQ59" i="1"/>
  <c r="BO59" i="1"/>
  <c r="BM59" i="1"/>
  <c r="BK59" i="1"/>
  <c r="BI59" i="1"/>
  <c r="BG59" i="1"/>
  <c r="BE59" i="1"/>
  <c r="BC59" i="1"/>
  <c r="BA59" i="1"/>
  <c r="AY59" i="1"/>
  <c r="AW59" i="1"/>
  <c r="AU59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K59" i="1"/>
  <c r="J59" i="1" s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J45" i="1" s="1"/>
  <c r="CJ44" i="1" s="1"/>
  <c r="CI47" i="1"/>
  <c r="CH47" i="1"/>
  <c r="CH46" i="1" s="1"/>
  <c r="CH45" i="1" s="1"/>
  <c r="CH44" i="1" s="1"/>
  <c r="CG47" i="1"/>
  <c r="CF47" i="1"/>
  <c r="CF46" i="1" s="1"/>
  <c r="CF45" i="1" s="1"/>
  <c r="CF44" i="1" s="1"/>
  <c r="CE47" i="1"/>
  <c r="CD47" i="1"/>
  <c r="CD46" i="1" s="1"/>
  <c r="CD45" i="1" s="1"/>
  <c r="CD44" i="1" s="1"/>
  <c r="CC47" i="1"/>
  <c r="CB47" i="1"/>
  <c r="CB46" i="1" s="1"/>
  <c r="CB45" i="1" s="1"/>
  <c r="CB44" i="1" s="1"/>
  <c r="CA47" i="1"/>
  <c r="BZ47" i="1"/>
  <c r="BZ46" i="1" s="1"/>
  <c r="BZ45" i="1" s="1"/>
  <c r="BZ44" i="1" s="1"/>
  <c r="BY47" i="1"/>
  <c r="BX47" i="1"/>
  <c r="BX46" i="1" s="1"/>
  <c r="BX45" i="1" s="1"/>
  <c r="BX44" i="1" s="1"/>
  <c r="BW47" i="1"/>
  <c r="BV47" i="1"/>
  <c r="BV46" i="1" s="1"/>
  <c r="BV45" i="1" s="1"/>
  <c r="BV44" i="1" s="1"/>
  <c r="BU47" i="1"/>
  <c r="BT47" i="1"/>
  <c r="BT46" i="1" s="1"/>
  <c r="BT45" i="1" s="1"/>
  <c r="BT44" i="1" s="1"/>
  <c r="BS47" i="1"/>
  <c r="BR47" i="1"/>
  <c r="BR46" i="1" s="1"/>
  <c r="BR45" i="1" s="1"/>
  <c r="BR44" i="1" s="1"/>
  <c r="BQ47" i="1"/>
  <c r="BP47" i="1"/>
  <c r="BP46" i="1" s="1"/>
  <c r="BP45" i="1" s="1"/>
  <c r="BP44" i="1" s="1"/>
  <c r="BO47" i="1"/>
  <c r="BN47" i="1"/>
  <c r="BN46" i="1" s="1"/>
  <c r="BN45" i="1" s="1"/>
  <c r="BN44" i="1" s="1"/>
  <c r="BM47" i="1"/>
  <c r="BL47" i="1"/>
  <c r="BL46" i="1" s="1"/>
  <c r="BL45" i="1" s="1"/>
  <c r="BL44" i="1" s="1"/>
  <c r="BK47" i="1"/>
  <c r="BJ47" i="1"/>
  <c r="BJ46" i="1" s="1"/>
  <c r="BJ45" i="1" s="1"/>
  <c r="BJ44" i="1" s="1"/>
  <c r="BI47" i="1"/>
  <c r="BH47" i="1"/>
  <c r="BH46" i="1" s="1"/>
  <c r="BH45" i="1" s="1"/>
  <c r="BH44" i="1" s="1"/>
  <c r="BG47" i="1"/>
  <c r="BF47" i="1"/>
  <c r="BF46" i="1" s="1"/>
  <c r="BF45" i="1" s="1"/>
  <c r="BF44" i="1" s="1"/>
  <c r="BE47" i="1"/>
  <c r="BD47" i="1"/>
  <c r="BD46" i="1" s="1"/>
  <c r="BD45" i="1" s="1"/>
  <c r="BD44" i="1" s="1"/>
  <c r="BC47" i="1"/>
  <c r="BB47" i="1"/>
  <c r="BB46" i="1" s="1"/>
  <c r="BB45" i="1" s="1"/>
  <c r="BB44" i="1" s="1"/>
  <c r="BA47" i="1"/>
  <c r="AZ47" i="1"/>
  <c r="AZ46" i="1" s="1"/>
  <c r="AZ45" i="1" s="1"/>
  <c r="AZ44" i="1" s="1"/>
  <c r="AY47" i="1"/>
  <c r="AX47" i="1"/>
  <c r="AX46" i="1" s="1"/>
  <c r="AX45" i="1" s="1"/>
  <c r="AX44" i="1" s="1"/>
  <c r="AW47" i="1"/>
  <c r="AV47" i="1"/>
  <c r="AV46" i="1" s="1"/>
  <c r="AV45" i="1" s="1"/>
  <c r="AV44" i="1" s="1"/>
  <c r="AU47" i="1"/>
  <c r="AT47" i="1"/>
  <c r="AT46" i="1" s="1"/>
  <c r="AT45" i="1" s="1"/>
  <c r="AT44" i="1" s="1"/>
  <c r="AS47" i="1"/>
  <c r="AR47" i="1"/>
  <c r="AR46" i="1" s="1"/>
  <c r="AR45" i="1" s="1"/>
  <c r="AR44" i="1" s="1"/>
  <c r="AQ47" i="1"/>
  <c r="AP47" i="1"/>
  <c r="AP46" i="1" s="1"/>
  <c r="AP45" i="1" s="1"/>
  <c r="AP44" i="1" s="1"/>
  <c r="AO47" i="1"/>
  <c r="AN47" i="1"/>
  <c r="AN46" i="1" s="1"/>
  <c r="AN45" i="1" s="1"/>
  <c r="AN44" i="1" s="1"/>
  <c r="AM47" i="1"/>
  <c r="AL47" i="1"/>
  <c r="AL46" i="1" s="1"/>
  <c r="AL45" i="1" s="1"/>
  <c r="AL44" i="1" s="1"/>
  <c r="AK47" i="1"/>
  <c r="AJ47" i="1"/>
  <c r="AJ46" i="1" s="1"/>
  <c r="AJ45" i="1" s="1"/>
  <c r="AJ44" i="1" s="1"/>
  <c r="AI47" i="1"/>
  <c r="AH47" i="1"/>
  <c r="AH46" i="1" s="1"/>
  <c r="AH45" i="1" s="1"/>
  <c r="AH44" i="1" s="1"/>
  <c r="AG47" i="1"/>
  <c r="AF47" i="1"/>
  <c r="AF46" i="1" s="1"/>
  <c r="AF45" i="1" s="1"/>
  <c r="AF44" i="1" s="1"/>
  <c r="AE47" i="1"/>
  <c r="AD47" i="1"/>
  <c r="AD46" i="1" s="1"/>
  <c r="AD45" i="1" s="1"/>
  <c r="AD44" i="1" s="1"/>
  <c r="AC47" i="1"/>
  <c r="AB47" i="1"/>
  <c r="AB46" i="1" s="1"/>
  <c r="AB45" i="1" s="1"/>
  <c r="AB44" i="1" s="1"/>
  <c r="AA47" i="1"/>
  <c r="Z47" i="1"/>
  <c r="Z46" i="1" s="1"/>
  <c r="Z45" i="1" s="1"/>
  <c r="Z44" i="1" s="1"/>
  <c r="Y47" i="1"/>
  <c r="X47" i="1"/>
  <c r="X46" i="1" s="1"/>
  <c r="X45" i="1" s="1"/>
  <c r="X44" i="1" s="1"/>
  <c r="W47" i="1"/>
  <c r="V47" i="1"/>
  <c r="V46" i="1" s="1"/>
  <c r="V45" i="1" s="1"/>
  <c r="V44" i="1" s="1"/>
  <c r="U47" i="1"/>
  <c r="T47" i="1"/>
  <c r="T46" i="1" s="1"/>
  <c r="T45" i="1" s="1"/>
  <c r="T44" i="1" s="1"/>
  <c r="S47" i="1"/>
  <c r="R47" i="1"/>
  <c r="R46" i="1" s="1"/>
  <c r="R45" i="1" s="1"/>
  <c r="R44" i="1" s="1"/>
  <c r="Q47" i="1"/>
  <c r="P47" i="1"/>
  <c r="P46" i="1" s="1"/>
  <c r="P45" i="1" s="1"/>
  <c r="P44" i="1" s="1"/>
  <c r="O47" i="1"/>
  <c r="N47" i="1"/>
  <c r="N46" i="1" s="1"/>
  <c r="N45" i="1" s="1"/>
  <c r="N44" i="1" s="1"/>
  <c r="M47" i="1"/>
  <c r="L47" i="1"/>
  <c r="L46" i="1" s="1"/>
  <c r="L45" i="1" s="1"/>
  <c r="L44" i="1" s="1"/>
  <c r="K47" i="1"/>
  <c r="J47" i="1"/>
  <c r="CK46" i="1"/>
  <c r="CK45" i="1" s="1"/>
  <c r="CK44" i="1" s="1"/>
  <c r="CI46" i="1"/>
  <c r="CI45" i="1" s="1"/>
  <c r="CI44" i="1" s="1"/>
  <c r="CG46" i="1"/>
  <c r="CG45" i="1" s="1"/>
  <c r="CG44" i="1" s="1"/>
  <c r="CE46" i="1"/>
  <c r="CE45" i="1" s="1"/>
  <c r="CE44" i="1" s="1"/>
  <c r="CC46" i="1"/>
  <c r="CC45" i="1" s="1"/>
  <c r="CC44" i="1" s="1"/>
  <c r="CA46" i="1"/>
  <c r="CA45" i="1" s="1"/>
  <c r="CA44" i="1" s="1"/>
  <c r="BY46" i="1"/>
  <c r="BY45" i="1" s="1"/>
  <c r="BY44" i="1" s="1"/>
  <c r="BW46" i="1"/>
  <c r="BW45" i="1" s="1"/>
  <c r="BW44" i="1" s="1"/>
  <c r="BU46" i="1"/>
  <c r="BU45" i="1" s="1"/>
  <c r="BU44" i="1" s="1"/>
  <c r="BS46" i="1"/>
  <c r="BS45" i="1" s="1"/>
  <c r="BS44" i="1" s="1"/>
  <c r="BQ46" i="1"/>
  <c r="BQ45" i="1" s="1"/>
  <c r="BQ44" i="1" s="1"/>
  <c r="BO46" i="1"/>
  <c r="BO45" i="1" s="1"/>
  <c r="BO44" i="1" s="1"/>
  <c r="BM46" i="1"/>
  <c r="BM45" i="1" s="1"/>
  <c r="BM44" i="1" s="1"/>
  <c r="BK46" i="1"/>
  <c r="BK45" i="1" s="1"/>
  <c r="BK44" i="1" s="1"/>
  <c r="BI46" i="1"/>
  <c r="BI45" i="1" s="1"/>
  <c r="BI44" i="1" s="1"/>
  <c r="BG46" i="1"/>
  <c r="BG45" i="1" s="1"/>
  <c r="BG44" i="1" s="1"/>
  <c r="BE46" i="1"/>
  <c r="BE45" i="1" s="1"/>
  <c r="BE44" i="1" s="1"/>
  <c r="BC46" i="1"/>
  <c r="BC45" i="1" s="1"/>
  <c r="BC44" i="1" s="1"/>
  <c r="BA46" i="1"/>
  <c r="BA45" i="1" s="1"/>
  <c r="BA44" i="1" s="1"/>
  <c r="AY46" i="1"/>
  <c r="AY45" i="1" s="1"/>
  <c r="AY44" i="1" s="1"/>
  <c r="AW46" i="1"/>
  <c r="AW45" i="1" s="1"/>
  <c r="AW44" i="1" s="1"/>
  <c r="AU46" i="1"/>
  <c r="AU45" i="1" s="1"/>
  <c r="AU44" i="1" s="1"/>
  <c r="AS46" i="1"/>
  <c r="AS45" i="1" s="1"/>
  <c r="AS44" i="1" s="1"/>
  <c r="AQ46" i="1"/>
  <c r="AQ45" i="1" s="1"/>
  <c r="AQ44" i="1" s="1"/>
  <c r="AO46" i="1"/>
  <c r="AO45" i="1" s="1"/>
  <c r="AO44" i="1" s="1"/>
  <c r="AM46" i="1"/>
  <c r="AM45" i="1" s="1"/>
  <c r="AM44" i="1" s="1"/>
  <c r="AK46" i="1"/>
  <c r="AK45" i="1" s="1"/>
  <c r="AK44" i="1" s="1"/>
  <c r="AI46" i="1"/>
  <c r="AI45" i="1" s="1"/>
  <c r="AI44" i="1" s="1"/>
  <c r="AG46" i="1"/>
  <c r="AG45" i="1" s="1"/>
  <c r="AG44" i="1" s="1"/>
  <c r="AE46" i="1"/>
  <c r="AE45" i="1" s="1"/>
  <c r="AE44" i="1" s="1"/>
  <c r="AC46" i="1"/>
  <c r="AC45" i="1" s="1"/>
  <c r="AC44" i="1" s="1"/>
  <c r="AA46" i="1"/>
  <c r="AA45" i="1" s="1"/>
  <c r="AA44" i="1" s="1"/>
  <c r="Y46" i="1"/>
  <c r="Y45" i="1" s="1"/>
  <c r="Y44" i="1" s="1"/>
  <c r="W46" i="1"/>
  <c r="W45" i="1" s="1"/>
  <c r="W44" i="1" s="1"/>
  <c r="U46" i="1"/>
  <c r="U45" i="1" s="1"/>
  <c r="U44" i="1" s="1"/>
  <c r="S46" i="1"/>
  <c r="S45" i="1" s="1"/>
  <c r="S44" i="1" s="1"/>
  <c r="Q46" i="1"/>
  <c r="Q45" i="1" s="1"/>
  <c r="Q44" i="1" s="1"/>
  <c r="O46" i="1"/>
  <c r="O45" i="1" s="1"/>
  <c r="O44" i="1" s="1"/>
  <c r="M46" i="1"/>
  <c r="M45" i="1" s="1"/>
  <c r="M44" i="1" s="1"/>
  <c r="K46" i="1"/>
  <c r="J46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K25" i="1" s="1"/>
  <c r="CK24" i="1" s="1"/>
  <c r="CJ26" i="1"/>
  <c r="CI26" i="1"/>
  <c r="CI25" i="1" s="1"/>
  <c r="CH26" i="1"/>
  <c r="CG26" i="1"/>
  <c r="CG25" i="1" s="1"/>
  <c r="CG24" i="1" s="1"/>
  <c r="CF26" i="1"/>
  <c r="CE26" i="1"/>
  <c r="CE25" i="1" s="1"/>
  <c r="CD26" i="1"/>
  <c r="CC26" i="1"/>
  <c r="CC25" i="1" s="1"/>
  <c r="CC24" i="1" s="1"/>
  <c r="CB26" i="1"/>
  <c r="CA26" i="1"/>
  <c r="CA25" i="1" s="1"/>
  <c r="BZ26" i="1"/>
  <c r="BY26" i="1"/>
  <c r="BY25" i="1" s="1"/>
  <c r="BY24" i="1" s="1"/>
  <c r="BX26" i="1"/>
  <c r="BW26" i="1"/>
  <c r="BW25" i="1" s="1"/>
  <c r="BV26" i="1"/>
  <c r="BU26" i="1"/>
  <c r="BU25" i="1" s="1"/>
  <c r="BU24" i="1" s="1"/>
  <c r="BT26" i="1"/>
  <c r="BS26" i="1"/>
  <c r="BS25" i="1" s="1"/>
  <c r="BR26" i="1"/>
  <c r="BQ26" i="1"/>
  <c r="BQ25" i="1" s="1"/>
  <c r="BQ24" i="1" s="1"/>
  <c r="BP26" i="1"/>
  <c r="BO26" i="1"/>
  <c r="BO25" i="1" s="1"/>
  <c r="BN26" i="1"/>
  <c r="BM26" i="1"/>
  <c r="BM25" i="1" s="1"/>
  <c r="BM24" i="1" s="1"/>
  <c r="BL26" i="1"/>
  <c r="BK26" i="1"/>
  <c r="BK25" i="1" s="1"/>
  <c r="BJ26" i="1"/>
  <c r="BI26" i="1"/>
  <c r="BI25" i="1" s="1"/>
  <c r="BI24" i="1" s="1"/>
  <c r="BH26" i="1"/>
  <c r="BG26" i="1"/>
  <c r="BG25" i="1" s="1"/>
  <c r="BF26" i="1"/>
  <c r="BE26" i="1"/>
  <c r="BE25" i="1" s="1"/>
  <c r="BE24" i="1" s="1"/>
  <c r="BD26" i="1"/>
  <c r="BC26" i="1"/>
  <c r="BC25" i="1" s="1"/>
  <c r="BB26" i="1"/>
  <c r="BA26" i="1"/>
  <c r="BA25" i="1" s="1"/>
  <c r="BA24" i="1" s="1"/>
  <c r="AZ26" i="1"/>
  <c r="AY26" i="1"/>
  <c r="AY25" i="1" s="1"/>
  <c r="AX26" i="1"/>
  <c r="AW26" i="1"/>
  <c r="AW25" i="1" s="1"/>
  <c r="AW24" i="1" s="1"/>
  <c r="AV26" i="1"/>
  <c r="AU26" i="1"/>
  <c r="AU25" i="1" s="1"/>
  <c r="AT26" i="1"/>
  <c r="AS26" i="1"/>
  <c r="AS25" i="1" s="1"/>
  <c r="AS24" i="1" s="1"/>
  <c r="AR26" i="1"/>
  <c r="AQ26" i="1"/>
  <c r="AQ25" i="1" s="1"/>
  <c r="AP26" i="1"/>
  <c r="AO26" i="1"/>
  <c r="AO25" i="1" s="1"/>
  <c r="AO24" i="1" s="1"/>
  <c r="AN26" i="1"/>
  <c r="AM26" i="1"/>
  <c r="AM25" i="1" s="1"/>
  <c r="AL26" i="1"/>
  <c r="AK26" i="1"/>
  <c r="AK25" i="1" s="1"/>
  <c r="AK24" i="1" s="1"/>
  <c r="AJ26" i="1"/>
  <c r="AI26" i="1"/>
  <c r="AI25" i="1" s="1"/>
  <c r="AH26" i="1"/>
  <c r="AG26" i="1"/>
  <c r="AG25" i="1" s="1"/>
  <c r="AG24" i="1" s="1"/>
  <c r="AF26" i="1"/>
  <c r="AE26" i="1"/>
  <c r="AE25" i="1" s="1"/>
  <c r="AD26" i="1"/>
  <c r="AC26" i="1"/>
  <c r="AC25" i="1" s="1"/>
  <c r="AC24" i="1" s="1"/>
  <c r="AB26" i="1"/>
  <c r="AA26" i="1"/>
  <c r="AA25" i="1" s="1"/>
  <c r="Z26" i="1"/>
  <c r="Y26" i="1"/>
  <c r="Y25" i="1" s="1"/>
  <c r="Y24" i="1" s="1"/>
  <c r="X26" i="1"/>
  <c r="W26" i="1"/>
  <c r="W25" i="1" s="1"/>
  <c r="V26" i="1"/>
  <c r="U26" i="1"/>
  <c r="U25" i="1" s="1"/>
  <c r="U24" i="1" s="1"/>
  <c r="T26" i="1"/>
  <c r="S26" i="1"/>
  <c r="S25" i="1" s="1"/>
  <c r="R26" i="1"/>
  <c r="Q26" i="1"/>
  <c r="Q25" i="1" s="1"/>
  <c r="Q24" i="1" s="1"/>
  <c r="P26" i="1"/>
  <c r="O26" i="1"/>
  <c r="O25" i="1" s="1"/>
  <c r="N26" i="1"/>
  <c r="M26" i="1"/>
  <c r="M25" i="1" s="1"/>
  <c r="M24" i="1" s="1"/>
  <c r="L26" i="1"/>
  <c r="K26" i="1"/>
  <c r="J26" i="1" s="1"/>
  <c r="CQ26" i="1" s="1"/>
  <c r="CJ25" i="1"/>
  <c r="CJ24" i="1" s="1"/>
  <c r="CH25" i="1"/>
  <c r="CH24" i="1" s="1"/>
  <c r="CF25" i="1"/>
  <c r="CF24" i="1" s="1"/>
  <c r="CD25" i="1"/>
  <c r="CD24" i="1" s="1"/>
  <c r="CB25" i="1"/>
  <c r="CB24" i="1" s="1"/>
  <c r="BZ25" i="1"/>
  <c r="BZ24" i="1" s="1"/>
  <c r="BX25" i="1"/>
  <c r="BX24" i="1" s="1"/>
  <c r="BV25" i="1"/>
  <c r="BV24" i="1" s="1"/>
  <c r="BT25" i="1"/>
  <c r="BT24" i="1" s="1"/>
  <c r="BR25" i="1"/>
  <c r="BR24" i="1" s="1"/>
  <c r="BP25" i="1"/>
  <c r="BP24" i="1" s="1"/>
  <c r="BN25" i="1"/>
  <c r="BN24" i="1" s="1"/>
  <c r="BL25" i="1"/>
  <c r="BL24" i="1" s="1"/>
  <c r="BJ25" i="1"/>
  <c r="BJ24" i="1" s="1"/>
  <c r="BH25" i="1"/>
  <c r="BH24" i="1" s="1"/>
  <c r="BF25" i="1"/>
  <c r="BF24" i="1" s="1"/>
  <c r="BD25" i="1"/>
  <c r="BD24" i="1" s="1"/>
  <c r="BB25" i="1"/>
  <c r="BB24" i="1" s="1"/>
  <c r="AZ25" i="1"/>
  <c r="AZ24" i="1" s="1"/>
  <c r="AX25" i="1"/>
  <c r="AX24" i="1" s="1"/>
  <c r="AV25" i="1"/>
  <c r="AV24" i="1" s="1"/>
  <c r="AT25" i="1"/>
  <c r="AT24" i="1" s="1"/>
  <c r="AR25" i="1"/>
  <c r="AR24" i="1" s="1"/>
  <c r="AP25" i="1"/>
  <c r="AP24" i="1" s="1"/>
  <c r="AN25" i="1"/>
  <c r="AN24" i="1" s="1"/>
  <c r="AL25" i="1"/>
  <c r="AL24" i="1" s="1"/>
  <c r="AJ25" i="1"/>
  <c r="AJ24" i="1" s="1"/>
  <c r="AH25" i="1"/>
  <c r="AH24" i="1" s="1"/>
  <c r="AF25" i="1"/>
  <c r="AF24" i="1" s="1"/>
  <c r="AD25" i="1"/>
  <c r="AD24" i="1" s="1"/>
  <c r="AB25" i="1"/>
  <c r="AB24" i="1" s="1"/>
  <c r="Z25" i="1"/>
  <c r="Z24" i="1" s="1"/>
  <c r="X25" i="1"/>
  <c r="X24" i="1" s="1"/>
  <c r="V25" i="1"/>
  <c r="V24" i="1" s="1"/>
  <c r="T25" i="1"/>
  <c r="T24" i="1" s="1"/>
  <c r="R25" i="1"/>
  <c r="R24" i="1" s="1"/>
  <c r="P25" i="1"/>
  <c r="P24" i="1" s="1"/>
  <c r="N25" i="1"/>
  <c r="N24" i="1" s="1"/>
  <c r="L25" i="1"/>
  <c r="L24" i="1" s="1"/>
  <c r="CQ23" i="1"/>
  <c r="J22" i="1"/>
  <c r="CQ22" i="1" s="1"/>
  <c r="CQ21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J13" i="1" s="1"/>
  <c r="CQ13" i="1" s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V10" i="1" s="1"/>
  <c r="BU12" i="1"/>
  <c r="BT12" i="1"/>
  <c r="BT11" i="1" s="1"/>
  <c r="BS12" i="1"/>
  <c r="BR12" i="1"/>
  <c r="BR11" i="1" s="1"/>
  <c r="BR10" i="1" s="1"/>
  <c r="BQ12" i="1"/>
  <c r="BP12" i="1"/>
  <c r="BP11" i="1" s="1"/>
  <c r="BO12" i="1"/>
  <c r="BN12" i="1"/>
  <c r="BN11" i="1" s="1"/>
  <c r="BN10" i="1" s="1"/>
  <c r="BM12" i="1"/>
  <c r="BL12" i="1"/>
  <c r="BL11" i="1" s="1"/>
  <c r="BK12" i="1"/>
  <c r="BJ12" i="1"/>
  <c r="BJ11" i="1" s="1"/>
  <c r="BJ10" i="1" s="1"/>
  <c r="BI12" i="1"/>
  <c r="BH12" i="1"/>
  <c r="BH11" i="1" s="1"/>
  <c r="BG12" i="1"/>
  <c r="BF12" i="1"/>
  <c r="BF11" i="1" s="1"/>
  <c r="BF10" i="1" s="1"/>
  <c r="BE12" i="1"/>
  <c r="BD12" i="1"/>
  <c r="BD11" i="1" s="1"/>
  <c r="BC12" i="1"/>
  <c r="BB12" i="1"/>
  <c r="BB11" i="1" s="1"/>
  <c r="BB10" i="1" s="1"/>
  <c r="BA12" i="1"/>
  <c r="AZ12" i="1"/>
  <c r="AZ11" i="1" s="1"/>
  <c r="AY12" i="1"/>
  <c r="AX12" i="1"/>
  <c r="AX11" i="1" s="1"/>
  <c r="AX10" i="1" s="1"/>
  <c r="AW12" i="1"/>
  <c r="AV12" i="1"/>
  <c r="AV11" i="1" s="1"/>
  <c r="AU12" i="1"/>
  <c r="AT12" i="1"/>
  <c r="AT11" i="1" s="1"/>
  <c r="AT10" i="1" s="1"/>
  <c r="AS12" i="1"/>
  <c r="AR12" i="1"/>
  <c r="AR11" i="1" s="1"/>
  <c r="AQ12" i="1"/>
  <c r="AP12" i="1"/>
  <c r="AP11" i="1" s="1"/>
  <c r="AP10" i="1" s="1"/>
  <c r="AO12" i="1"/>
  <c r="AN12" i="1"/>
  <c r="AN11" i="1" s="1"/>
  <c r="AM12" i="1"/>
  <c r="AL12" i="1"/>
  <c r="AL11" i="1" s="1"/>
  <c r="AL10" i="1" s="1"/>
  <c r="AK12" i="1"/>
  <c r="AJ12" i="1"/>
  <c r="AJ11" i="1" s="1"/>
  <c r="AI12" i="1"/>
  <c r="AH12" i="1"/>
  <c r="AH11" i="1" s="1"/>
  <c r="AH10" i="1" s="1"/>
  <c r="AG12" i="1"/>
  <c r="AF12" i="1"/>
  <c r="AF11" i="1" s="1"/>
  <c r="AE12" i="1"/>
  <c r="AD12" i="1"/>
  <c r="AD11" i="1" s="1"/>
  <c r="AD10" i="1" s="1"/>
  <c r="AC12" i="1"/>
  <c r="AB12" i="1"/>
  <c r="AB11" i="1" s="1"/>
  <c r="AA12" i="1"/>
  <c r="Z12" i="1"/>
  <c r="Z11" i="1" s="1"/>
  <c r="Z10" i="1" s="1"/>
  <c r="Y12" i="1"/>
  <c r="X12" i="1"/>
  <c r="X11" i="1" s="1"/>
  <c r="W12" i="1"/>
  <c r="V12" i="1"/>
  <c r="V11" i="1" s="1"/>
  <c r="V10" i="1" s="1"/>
  <c r="U12" i="1"/>
  <c r="T12" i="1"/>
  <c r="T11" i="1" s="1"/>
  <c r="S12" i="1"/>
  <c r="R12" i="1"/>
  <c r="R11" i="1" s="1"/>
  <c r="R10" i="1" s="1"/>
  <c r="Q12" i="1"/>
  <c r="P12" i="1"/>
  <c r="P11" i="1" s="1"/>
  <c r="O12" i="1"/>
  <c r="N12" i="1"/>
  <c r="N11" i="1" s="1"/>
  <c r="N10" i="1" s="1"/>
  <c r="L12" i="1"/>
  <c r="L11" i="1" s="1"/>
  <c r="L10" i="1" s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U6" i="1"/>
  <c r="CN6" i="1"/>
  <c r="CN5" i="1"/>
  <c r="CN4" i="1"/>
  <c r="CN3" i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K3" i="1"/>
  <c r="B3" i="1"/>
  <c r="BC2" i="1"/>
  <c r="BA2" i="1"/>
  <c r="AZ2" i="1"/>
  <c r="L2" i="1"/>
  <c r="CN1" i="1"/>
  <c r="CN8" i="1" s="1"/>
  <c r="B1" i="1"/>
  <c r="A1" i="1"/>
  <c r="BB9" i="1"/>
  <c r="BB8" i="1"/>
  <c r="BA9" i="1"/>
  <c r="BA8" i="1"/>
  <c r="BA501" i="1" l="1"/>
  <c r="BB501" i="1"/>
  <c r="AY2" i="1"/>
  <c r="BD2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O24" i="1"/>
  <c r="S24" i="1"/>
  <c r="W24" i="1"/>
  <c r="AA24" i="1"/>
  <c r="AE24" i="1"/>
  <c r="AI24" i="1"/>
  <c r="AM24" i="1"/>
  <c r="AQ24" i="1"/>
  <c r="AU24" i="1"/>
  <c r="AY24" i="1"/>
  <c r="BC24" i="1"/>
  <c r="BG24" i="1"/>
  <c r="BK24" i="1"/>
  <c r="BO24" i="1"/>
  <c r="BS24" i="1"/>
  <c r="BW24" i="1"/>
  <c r="CA24" i="1"/>
  <c r="CE24" i="1"/>
  <c r="CI24" i="1"/>
  <c r="J114" i="1"/>
  <c r="CQ114" i="1" s="1"/>
  <c r="J156" i="1"/>
  <c r="CQ156" i="1" s="1"/>
  <c r="J157" i="1"/>
  <c r="CQ157" i="1" s="1"/>
  <c r="J234" i="1"/>
  <c r="CQ234" i="1" s="1"/>
  <c r="J235" i="1"/>
  <c r="CQ235" i="1" s="1"/>
  <c r="A503" i="1"/>
  <c r="CN96" i="1"/>
  <c r="J396" i="1"/>
  <c r="CQ396" i="1" s="1"/>
  <c r="K393" i="1"/>
  <c r="C522" i="1"/>
  <c r="C501" i="1"/>
  <c r="CN2" i="1"/>
  <c r="CN7" i="1"/>
  <c r="L9" i="1"/>
  <c r="A12" i="1"/>
  <c r="M12" i="1"/>
  <c r="K25" i="1"/>
  <c r="K45" i="1"/>
  <c r="K98" i="1"/>
  <c r="K135" i="1"/>
  <c r="J135" i="1" s="1"/>
  <c r="CQ135" i="1" s="1"/>
  <c r="K155" i="1"/>
  <c r="J155" i="1" s="1"/>
  <c r="K189" i="1"/>
  <c r="J189" i="1" s="1"/>
  <c r="CQ189" i="1" s="1"/>
  <c r="K282" i="1"/>
  <c r="K309" i="1"/>
  <c r="J309" i="1" s="1"/>
  <c r="K364" i="1"/>
  <c r="N500" i="1"/>
  <c r="O500" i="1" s="1"/>
  <c r="P500" i="1" s="1"/>
  <c r="Q500" i="1" s="1"/>
  <c r="J419" i="1"/>
  <c r="CQ419" i="1" s="1"/>
  <c r="K418" i="1"/>
  <c r="M418" i="1"/>
  <c r="M417" i="1" s="1"/>
  <c r="O418" i="1"/>
  <c r="O417" i="1" s="1"/>
  <c r="Q418" i="1"/>
  <c r="Q417" i="1" s="1"/>
  <c r="Q10" i="1" s="1"/>
  <c r="S418" i="1"/>
  <c r="S417" i="1" s="1"/>
  <c r="U418" i="1"/>
  <c r="U417" i="1" s="1"/>
  <c r="U10" i="1" s="1"/>
  <c r="W418" i="1"/>
  <c r="W417" i="1" s="1"/>
  <c r="Y418" i="1"/>
  <c r="Y417" i="1" s="1"/>
  <c r="Y10" i="1" s="1"/>
  <c r="AA418" i="1"/>
  <c r="AA417" i="1" s="1"/>
  <c r="AC418" i="1"/>
  <c r="AC417" i="1" s="1"/>
  <c r="AC10" i="1" s="1"/>
  <c r="AE418" i="1"/>
  <c r="AE417" i="1" s="1"/>
  <c r="AG418" i="1"/>
  <c r="AG417" i="1" s="1"/>
  <c r="AG10" i="1" s="1"/>
  <c r="AI418" i="1"/>
  <c r="AI417" i="1" s="1"/>
  <c r="AK418" i="1"/>
  <c r="AK417" i="1" s="1"/>
  <c r="AK10" i="1" s="1"/>
  <c r="AM418" i="1"/>
  <c r="AM417" i="1" s="1"/>
  <c r="AO418" i="1"/>
  <c r="AO417" i="1" s="1"/>
  <c r="AO10" i="1" s="1"/>
  <c r="AQ418" i="1"/>
  <c r="AQ417" i="1" s="1"/>
  <c r="AS418" i="1"/>
  <c r="AS417" i="1" s="1"/>
  <c r="AS10" i="1" s="1"/>
  <c r="AU418" i="1"/>
  <c r="AU417" i="1" s="1"/>
  <c r="AW418" i="1"/>
  <c r="AW417" i="1" s="1"/>
  <c r="AW10" i="1" s="1"/>
  <c r="AY418" i="1"/>
  <c r="AY417" i="1" s="1"/>
  <c r="BA418" i="1"/>
  <c r="BA417" i="1" s="1"/>
  <c r="BA10" i="1" s="1"/>
  <c r="BC418" i="1"/>
  <c r="BC417" i="1" s="1"/>
  <c r="BE418" i="1"/>
  <c r="BE417" i="1" s="1"/>
  <c r="BE10" i="1" s="1"/>
  <c r="BG418" i="1"/>
  <c r="BG417" i="1" s="1"/>
  <c r="BI418" i="1"/>
  <c r="BI417" i="1" s="1"/>
  <c r="BI10" i="1" s="1"/>
  <c r="BK418" i="1"/>
  <c r="BK417" i="1" s="1"/>
  <c r="BM418" i="1"/>
  <c r="BM417" i="1" s="1"/>
  <c r="BM10" i="1" s="1"/>
  <c r="BO418" i="1"/>
  <c r="BO417" i="1" s="1"/>
  <c r="BQ418" i="1"/>
  <c r="BQ417" i="1" s="1"/>
  <c r="BQ10" i="1" s="1"/>
  <c r="BS418" i="1"/>
  <c r="BS417" i="1" s="1"/>
  <c r="BU418" i="1"/>
  <c r="BU417" i="1" s="1"/>
  <c r="BU10" i="1" s="1"/>
  <c r="BW418" i="1"/>
  <c r="BW417" i="1" s="1"/>
  <c r="BY418" i="1"/>
  <c r="BY417" i="1" s="1"/>
  <c r="BY10" i="1" s="1"/>
  <c r="CA418" i="1"/>
  <c r="CA417" i="1" s="1"/>
  <c r="CC418" i="1"/>
  <c r="CC417" i="1" s="1"/>
  <c r="CC10" i="1" s="1"/>
  <c r="CE418" i="1"/>
  <c r="CE417" i="1" s="1"/>
  <c r="CG418" i="1"/>
  <c r="CG417" i="1" s="1"/>
  <c r="CG10" i="1" s="1"/>
  <c r="CI418" i="1"/>
  <c r="CI417" i="1" s="1"/>
  <c r="CK418" i="1"/>
  <c r="CK417" i="1" s="1"/>
  <c r="CK10" i="1" s="1"/>
  <c r="BX471" i="1"/>
  <c r="BX470" i="1" s="1"/>
  <c r="BX454" i="1" s="1"/>
  <c r="BX10" i="1" s="1"/>
  <c r="BZ471" i="1"/>
  <c r="BZ470" i="1" s="1"/>
  <c r="BZ454" i="1" s="1"/>
  <c r="BZ10" i="1" s="1"/>
  <c r="CB471" i="1"/>
  <c r="CB470" i="1" s="1"/>
  <c r="CB454" i="1" s="1"/>
  <c r="CB10" i="1" s="1"/>
  <c r="CD471" i="1"/>
  <c r="CD470" i="1" s="1"/>
  <c r="CD454" i="1" s="1"/>
  <c r="CD10" i="1" s="1"/>
  <c r="CF471" i="1"/>
  <c r="CF470" i="1" s="1"/>
  <c r="CF454" i="1" s="1"/>
  <c r="CF10" i="1" s="1"/>
  <c r="CH471" i="1"/>
  <c r="CH470" i="1" s="1"/>
  <c r="CH454" i="1" s="1"/>
  <c r="CH10" i="1" s="1"/>
  <c r="CJ471" i="1"/>
  <c r="CJ470" i="1" s="1"/>
  <c r="CJ454" i="1" s="1"/>
  <c r="CJ10" i="1" s="1"/>
  <c r="A523" i="1"/>
  <c r="P502" i="1"/>
  <c r="P523" i="1" s="1"/>
  <c r="N502" i="1"/>
  <c r="N523" i="1" s="1"/>
  <c r="L502" i="1"/>
  <c r="L523" i="1" s="1"/>
  <c r="B502" i="1"/>
  <c r="J479" i="1"/>
  <c r="K478" i="1"/>
  <c r="BW478" i="1"/>
  <c r="BW470" i="1" s="1"/>
  <c r="BW454" i="1" s="1"/>
  <c r="BY478" i="1"/>
  <c r="BY470" i="1" s="1"/>
  <c r="BY454" i="1" s="1"/>
  <c r="CA478" i="1"/>
  <c r="CA470" i="1" s="1"/>
  <c r="CA454" i="1" s="1"/>
  <c r="CC478" i="1"/>
  <c r="CC470" i="1" s="1"/>
  <c r="CC454" i="1" s="1"/>
  <c r="CE478" i="1"/>
  <c r="CE470" i="1" s="1"/>
  <c r="CE454" i="1" s="1"/>
  <c r="CG478" i="1"/>
  <c r="CG470" i="1" s="1"/>
  <c r="CG454" i="1" s="1"/>
  <c r="CI478" i="1"/>
  <c r="CI470" i="1" s="1"/>
  <c r="CI454" i="1" s="1"/>
  <c r="CK478" i="1"/>
  <c r="CK470" i="1" s="1"/>
  <c r="CK454" i="1" s="1"/>
  <c r="AZ8" i="1"/>
  <c r="BC8" i="1"/>
  <c r="AZ9" i="1"/>
  <c r="BC9" i="1"/>
  <c r="BC501" i="1" l="1"/>
  <c r="AZ501" i="1"/>
  <c r="J478" i="1"/>
  <c r="K470" i="1"/>
  <c r="K417" i="1"/>
  <c r="J417" i="1" s="1"/>
  <c r="CQ417" i="1" s="1"/>
  <c r="J418" i="1"/>
  <c r="CQ418" i="1" s="1"/>
  <c r="Q502" i="1"/>
  <c r="Q523" i="1" s="1"/>
  <c r="R500" i="1"/>
  <c r="J364" i="1"/>
  <c r="K336" i="1"/>
  <c r="J336" i="1" s="1"/>
  <c r="CQ336" i="1" s="1"/>
  <c r="J282" i="1"/>
  <c r="K281" i="1"/>
  <c r="K97" i="1"/>
  <c r="J98" i="1"/>
  <c r="CQ98" i="1" s="1"/>
  <c r="J25" i="1"/>
  <c r="A13" i="1"/>
  <c r="J393" i="1"/>
  <c r="K392" i="1"/>
  <c r="J392" i="1" s="1"/>
  <c r="Q503" i="1"/>
  <c r="Q524" i="1" s="1"/>
  <c r="O503" i="1"/>
  <c r="K503" i="1"/>
  <c r="K524" i="1" s="1"/>
  <c r="D503" i="1"/>
  <c r="A524" i="1"/>
  <c r="R503" i="1"/>
  <c r="N503" i="1"/>
  <c r="N524" i="1" s="1"/>
  <c r="P503" i="1"/>
  <c r="P524" i="1" s="1"/>
  <c r="L503" i="1"/>
  <c r="L524" i="1" s="1"/>
  <c r="C503" i="1"/>
  <c r="CI10" i="1"/>
  <c r="CE10" i="1"/>
  <c r="CA10" i="1"/>
  <c r="BW10" i="1"/>
  <c r="BS10" i="1"/>
  <c r="BO10" i="1"/>
  <c r="BK10" i="1"/>
  <c r="BG10" i="1"/>
  <c r="BC10" i="1"/>
  <c r="AY10" i="1"/>
  <c r="AU10" i="1"/>
  <c r="AQ10" i="1"/>
  <c r="AM10" i="1"/>
  <c r="AI10" i="1"/>
  <c r="AE10" i="1"/>
  <c r="AA10" i="1"/>
  <c r="W10" i="1"/>
  <c r="S10" i="1"/>
  <c r="O10" i="1"/>
  <c r="O502" i="1" s="1"/>
  <c r="O523" i="1" s="1"/>
  <c r="AX2" i="1"/>
  <c r="C523" i="1"/>
  <c r="B523" i="1"/>
  <c r="J471" i="1"/>
  <c r="J45" i="1"/>
  <c r="K44" i="1"/>
  <c r="J44" i="1" s="1"/>
  <c r="J12" i="1"/>
  <c r="M11" i="1"/>
  <c r="BE2" i="1"/>
  <c r="AY9" i="1"/>
  <c r="AY8" i="1"/>
  <c r="BD8" i="1"/>
  <c r="BD9" i="1"/>
  <c r="BD501" i="1" l="1"/>
  <c r="AY501" i="1"/>
  <c r="M10" i="1"/>
  <c r="M502" i="1" s="1"/>
  <c r="M523" i="1" s="1"/>
  <c r="J11" i="1"/>
  <c r="J503" i="1" s="1"/>
  <c r="M503" i="1"/>
  <c r="M524" i="1" s="1"/>
  <c r="J281" i="1"/>
  <c r="CQ281" i="1" s="1"/>
  <c r="K280" i="1"/>
  <c r="J280" i="1" s="1"/>
  <c r="CQ280" i="1" s="1"/>
  <c r="S500" i="1"/>
  <c r="R502" i="1"/>
  <c r="R523" i="1" s="1"/>
  <c r="J470" i="1"/>
  <c r="CQ470" i="1" s="1"/>
  <c r="K454" i="1"/>
  <c r="J454" i="1" s="1"/>
  <c r="CQ454" i="1" s="1"/>
  <c r="BF2" i="1"/>
  <c r="AW2" i="1"/>
  <c r="C524" i="1"/>
  <c r="D524" i="1"/>
  <c r="O524" i="1"/>
  <c r="A14" i="1"/>
  <c r="K96" i="1"/>
  <c r="J97" i="1"/>
  <c r="CQ97" i="1" s="1"/>
  <c r="BE9" i="1"/>
  <c r="AX9" i="1"/>
  <c r="BE8" i="1"/>
  <c r="AX8" i="1"/>
  <c r="AX501" i="1" l="1"/>
  <c r="BE501" i="1"/>
  <c r="J96" i="1"/>
  <c r="K24" i="1"/>
  <c r="BG2" i="1"/>
  <c r="T500" i="1"/>
  <c r="S502" i="1"/>
  <c r="S523" i="1" s="1"/>
  <c r="S503" i="1"/>
  <c r="S524" i="1" s="1"/>
  <c r="R524" i="1"/>
  <c r="A15" i="1"/>
  <c r="AV2" i="1"/>
  <c r="BF8" i="1"/>
  <c r="AW8" i="1"/>
  <c r="BF9" i="1"/>
  <c r="AW9" i="1"/>
  <c r="AW501" i="1" l="1"/>
  <c r="BF501" i="1"/>
  <c r="AU2" i="1"/>
  <c r="BH2" i="1"/>
  <c r="A16" i="1"/>
  <c r="U500" i="1"/>
  <c r="T502" i="1"/>
  <c r="T523" i="1" s="1"/>
  <c r="T503" i="1"/>
  <c r="J24" i="1"/>
  <c r="K10" i="1"/>
  <c r="AV8" i="1"/>
  <c r="BG9" i="1"/>
  <c r="AV9" i="1"/>
  <c r="BG8" i="1"/>
  <c r="BG501" i="1" l="1"/>
  <c r="AV501" i="1"/>
  <c r="J10" i="1"/>
  <c r="K502" i="1"/>
  <c r="K523" i="1" s="1"/>
  <c r="T524" i="1"/>
  <c r="U502" i="1"/>
  <c r="U523" i="1" s="1"/>
  <c r="V500" i="1"/>
  <c r="U503" i="1"/>
  <c r="U524" i="1" s="1"/>
  <c r="A17" i="1"/>
  <c r="BI2" i="1"/>
  <c r="AT2" i="1"/>
  <c r="AU8" i="1"/>
  <c r="BH9" i="1"/>
  <c r="AU9" i="1"/>
  <c r="BH8" i="1"/>
  <c r="BH501" i="1" l="1"/>
  <c r="AU501" i="1"/>
  <c r="AS2" i="1"/>
  <c r="BJ2" i="1"/>
  <c r="A18" i="1"/>
  <c r="W500" i="1"/>
  <c r="V502" i="1"/>
  <c r="V523" i="1" s="1"/>
  <c r="V503" i="1"/>
  <c r="V524" i="1" s="1"/>
  <c r="CQ10" i="1"/>
  <c r="J502" i="1"/>
  <c r="AT9" i="1"/>
  <c r="BI9" i="1"/>
  <c r="AT8" i="1"/>
  <c r="BI8" i="1"/>
  <c r="BI501" i="1" l="1"/>
  <c r="AT501" i="1"/>
  <c r="BK2" i="1"/>
  <c r="J523" i="1"/>
  <c r="J524" i="1"/>
  <c r="X500" i="1"/>
  <c r="W502" i="1"/>
  <c r="W523" i="1" s="1"/>
  <c r="W503" i="1"/>
  <c r="W524" i="1" s="1"/>
  <c r="A19" i="1"/>
  <c r="AR2" i="1"/>
  <c r="BJ9" i="1"/>
  <c r="AS9" i="1"/>
  <c r="BJ8" i="1"/>
  <c r="AS8" i="1"/>
  <c r="AS501" i="1" l="1"/>
  <c r="BJ501" i="1"/>
  <c r="Y500" i="1"/>
  <c r="X502" i="1"/>
  <c r="X523" i="1" s="1"/>
  <c r="X503" i="1"/>
  <c r="X524" i="1" s="1"/>
  <c r="AQ2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D526" i="1"/>
  <c r="D535" i="1"/>
  <c r="BL2" i="1"/>
  <c r="AR8" i="1"/>
  <c r="AR9" i="1"/>
  <c r="BK9" i="1"/>
  <c r="BK8" i="1"/>
  <c r="BK501" i="1" l="1"/>
  <c r="AR501" i="1"/>
  <c r="BM2" i="1"/>
  <c r="AP2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Y502" i="1"/>
  <c r="Y523" i="1" s="1"/>
  <c r="Z500" i="1"/>
  <c r="Y503" i="1"/>
  <c r="Y524" i="1" s="1"/>
  <c r="BL9" i="1"/>
  <c r="AQ8" i="1"/>
  <c r="BL8" i="1"/>
  <c r="AQ9" i="1"/>
  <c r="BL501" i="1" l="1"/>
  <c r="AQ501" i="1"/>
  <c r="AO2" i="1"/>
  <c r="AA500" i="1"/>
  <c r="Z502" i="1"/>
  <c r="Z523" i="1" s="1"/>
  <c r="Z503" i="1"/>
  <c r="D538" i="1"/>
  <c r="E526" i="1"/>
  <c r="E527" i="1"/>
  <c r="E536" i="1"/>
  <c r="D525" i="1"/>
  <c r="D530" i="1"/>
  <c r="C539" i="1"/>
  <c r="D531" i="1"/>
  <c r="E532" i="1"/>
  <c r="E534" i="1"/>
  <c r="C537" i="1"/>
  <c r="E529" i="1"/>
  <c r="E533" i="1"/>
  <c r="E531" i="1"/>
  <c r="D533" i="1"/>
  <c r="E530" i="1"/>
  <c r="D541" i="1"/>
  <c r="D513" i="1"/>
  <c r="D518" i="1"/>
  <c r="D504" i="1"/>
  <c r="D519" i="1"/>
  <c r="D509" i="1"/>
  <c r="C519" i="1"/>
  <c r="C520" i="1"/>
  <c r="D534" i="1"/>
  <c r="D515" i="1"/>
  <c r="D529" i="1"/>
  <c r="E514" i="1"/>
  <c r="D510" i="1"/>
  <c r="C516" i="1"/>
  <c r="D512" i="1"/>
  <c r="C518" i="1"/>
  <c r="C504" i="1"/>
  <c r="E515" i="1"/>
  <c r="D506" i="1"/>
  <c r="E509" i="1"/>
  <c r="C525" i="1"/>
  <c r="E506" i="1"/>
  <c r="D536" i="1"/>
  <c r="D508" i="1"/>
  <c r="E513" i="1"/>
  <c r="E510" i="1"/>
  <c r="E507" i="1"/>
  <c r="E508" i="1"/>
  <c r="D516" i="1"/>
  <c r="D507" i="1"/>
  <c r="C541" i="1"/>
  <c r="E511" i="1"/>
  <c r="C538" i="1"/>
  <c r="E512" i="1"/>
  <c r="E505" i="1"/>
  <c r="D520" i="1"/>
  <c r="D511" i="1"/>
  <c r="D517" i="1"/>
  <c r="C517" i="1"/>
  <c r="D527" i="1"/>
  <c r="D505" i="1"/>
  <c r="D514" i="1"/>
  <c r="D532" i="1"/>
  <c r="E528" i="1"/>
  <c r="D528" i="1"/>
  <c r="C540" i="1"/>
  <c r="D540" i="1"/>
  <c r="D537" i="1"/>
  <c r="E535" i="1"/>
  <c r="D539" i="1"/>
  <c r="BN2" i="1"/>
  <c r="AP9" i="1"/>
  <c r="BM8" i="1"/>
  <c r="AP8" i="1"/>
  <c r="BM9" i="1"/>
  <c r="AP501" i="1" l="1"/>
  <c r="BM501" i="1"/>
  <c r="Z524" i="1"/>
  <c r="AB500" i="1"/>
  <c r="AA502" i="1"/>
  <c r="AA523" i="1" s="1"/>
  <c r="AA503" i="1"/>
  <c r="BO2" i="1"/>
  <c r="AN2" i="1"/>
  <c r="BN9" i="1"/>
  <c r="AO8" i="1"/>
  <c r="BN8" i="1"/>
  <c r="AO9" i="1"/>
  <c r="BN501" i="1" l="1"/>
  <c r="AO501" i="1"/>
  <c r="AM2" i="1"/>
  <c r="AA524" i="1"/>
  <c r="AC500" i="1"/>
  <c r="AB502" i="1"/>
  <c r="AB523" i="1" s="1"/>
  <c r="AB503" i="1"/>
  <c r="AB524" i="1" s="1"/>
  <c r="BP2" i="1"/>
  <c r="AN9" i="1"/>
  <c r="BO9" i="1"/>
  <c r="AN8" i="1"/>
  <c r="BO8" i="1"/>
  <c r="BO501" i="1" l="1"/>
  <c r="AN501" i="1"/>
  <c r="AC502" i="1"/>
  <c r="AC523" i="1" s="1"/>
  <c r="AD500" i="1"/>
  <c r="AC503" i="1"/>
  <c r="AC524" i="1" s="1"/>
  <c r="BQ2" i="1"/>
  <c r="AL2" i="1"/>
  <c r="AM9" i="1"/>
  <c r="BP9" i="1"/>
  <c r="AM8" i="1"/>
  <c r="BP8" i="1"/>
  <c r="BP501" i="1" l="1"/>
  <c r="AM501" i="1"/>
  <c r="AK2" i="1"/>
  <c r="BR2" i="1"/>
  <c r="AE500" i="1"/>
  <c r="AD502" i="1"/>
  <c r="AD523" i="1" s="1"/>
  <c r="AD503" i="1"/>
  <c r="AD524" i="1" s="1"/>
  <c r="AL9" i="1"/>
  <c r="BQ9" i="1"/>
  <c r="AL8" i="1"/>
  <c r="BQ8" i="1"/>
  <c r="BQ501" i="1" l="1"/>
  <c r="AL501" i="1"/>
  <c r="BS2" i="1"/>
  <c r="AF500" i="1"/>
  <c r="AE502" i="1"/>
  <c r="AE523" i="1" s="1"/>
  <c r="AE503" i="1"/>
  <c r="AJ2" i="1"/>
  <c r="BR9" i="1"/>
  <c r="AK9" i="1"/>
  <c r="BR8" i="1"/>
  <c r="AK8" i="1"/>
  <c r="AK501" i="1" l="1"/>
  <c r="BR501" i="1"/>
  <c r="AE524" i="1"/>
  <c r="AG500" i="1"/>
  <c r="AF502" i="1"/>
  <c r="AF523" i="1" s="1"/>
  <c r="AF503" i="1"/>
  <c r="AI2" i="1"/>
  <c r="BT2" i="1"/>
  <c r="AJ9" i="1"/>
  <c r="BS9" i="1"/>
  <c r="AJ8" i="1"/>
  <c r="BS8" i="1"/>
  <c r="BS501" i="1" l="1"/>
  <c r="AJ501" i="1"/>
  <c r="BU2" i="1"/>
  <c r="AF524" i="1"/>
  <c r="AG502" i="1"/>
  <c r="AG523" i="1" s="1"/>
  <c r="AH500" i="1"/>
  <c r="AG503" i="1"/>
  <c r="AG524" i="1" s="1"/>
  <c r="AI9" i="1"/>
  <c r="AI8" i="1"/>
  <c r="BT8" i="1"/>
  <c r="BT9" i="1"/>
  <c r="BT501" i="1" l="1"/>
  <c r="AI501" i="1"/>
  <c r="BV2" i="1"/>
  <c r="AI500" i="1"/>
  <c r="AH502" i="1"/>
  <c r="AH523" i="1" s="1"/>
  <c r="AH503" i="1"/>
  <c r="BU8" i="1"/>
  <c r="BU9" i="1"/>
  <c r="BU501" i="1" l="1"/>
  <c r="AH524" i="1"/>
  <c r="AJ500" i="1"/>
  <c r="AI502" i="1"/>
  <c r="AI523" i="1" s="1"/>
  <c r="AI503" i="1"/>
  <c r="AI524" i="1" s="1"/>
  <c r="BW2" i="1"/>
  <c r="BV8" i="1"/>
  <c r="BV9" i="1"/>
  <c r="BV501" i="1" l="1"/>
  <c r="BX2" i="1"/>
  <c r="AK500" i="1"/>
  <c r="AJ502" i="1"/>
  <c r="AJ523" i="1" s="1"/>
  <c r="AJ503" i="1"/>
  <c r="AJ524" i="1" s="1"/>
  <c r="BW9" i="1"/>
  <c r="BW8" i="1"/>
  <c r="BW501" i="1" l="1"/>
  <c r="BY2" i="1"/>
  <c r="AK502" i="1"/>
  <c r="AK523" i="1" s="1"/>
  <c r="AL500" i="1"/>
  <c r="AK503" i="1"/>
  <c r="AK524" i="1" s="1"/>
  <c r="BX8" i="1"/>
  <c r="BX9" i="1"/>
  <c r="BX501" i="1" l="1"/>
  <c r="AM500" i="1"/>
  <c r="AL502" i="1"/>
  <c r="AL523" i="1" s="1"/>
  <c r="AL503" i="1"/>
  <c r="AL524" i="1" s="1"/>
  <c r="BZ2" i="1"/>
  <c r="BY8" i="1"/>
  <c r="BY9" i="1"/>
  <c r="BY501" i="1" l="1"/>
  <c r="AN500" i="1"/>
  <c r="AM502" i="1"/>
  <c r="AM523" i="1" s="1"/>
  <c r="AM503" i="1"/>
  <c r="AM524" i="1" s="1"/>
  <c r="CA2" i="1"/>
  <c r="BZ9" i="1"/>
  <c r="BZ8" i="1"/>
  <c r="BZ501" i="1" l="1"/>
  <c r="AO500" i="1"/>
  <c r="AN502" i="1"/>
  <c r="AN523" i="1" s="1"/>
  <c r="AN503" i="1"/>
  <c r="AN524" i="1" s="1"/>
  <c r="CB2" i="1"/>
  <c r="CA8" i="1"/>
  <c r="CA9" i="1"/>
  <c r="CA501" i="1" l="1"/>
  <c r="AP500" i="1"/>
  <c r="AO502" i="1"/>
  <c r="AO523" i="1" s="1"/>
  <c r="AO503" i="1"/>
  <c r="AO524" i="1" s="1"/>
  <c r="CC2" i="1"/>
  <c r="CB9" i="1"/>
  <c r="CB8" i="1"/>
  <c r="CB501" i="1" l="1"/>
  <c r="AQ500" i="1"/>
  <c r="AP502" i="1"/>
  <c r="AP523" i="1" s="1"/>
  <c r="AP503" i="1"/>
  <c r="AP524" i="1" s="1"/>
  <c r="CD2" i="1"/>
  <c r="CC8" i="1"/>
  <c r="CC9" i="1"/>
  <c r="CC501" i="1" l="1"/>
  <c r="AR500" i="1"/>
  <c r="AQ502" i="1"/>
  <c r="AQ523" i="1" s="1"/>
  <c r="AQ503" i="1"/>
  <c r="AQ524" i="1" s="1"/>
  <c r="CE2" i="1"/>
  <c r="CD9" i="1"/>
  <c r="CD8" i="1"/>
  <c r="CD501" i="1" l="1"/>
  <c r="AS500" i="1"/>
  <c r="AR502" i="1"/>
  <c r="AR523" i="1" s="1"/>
  <c r="AR503" i="1"/>
  <c r="AR524" i="1" s="1"/>
  <c r="CF2" i="1"/>
  <c r="CE8" i="1"/>
  <c r="CE9" i="1"/>
  <c r="CE501" i="1" l="1"/>
  <c r="AT500" i="1"/>
  <c r="AS502" i="1"/>
  <c r="AS523" i="1" s="1"/>
  <c r="AS503" i="1"/>
  <c r="AS524" i="1" s="1"/>
  <c r="CF8" i="1"/>
  <c r="CF9" i="1"/>
  <c r="CF501" i="1" l="1"/>
  <c r="AU500" i="1"/>
  <c r="AT502" i="1"/>
  <c r="AT523" i="1" s="1"/>
  <c r="AT503" i="1"/>
  <c r="AT524" i="1" s="1"/>
  <c r="AV500" i="1" l="1"/>
  <c r="AU502" i="1"/>
  <c r="AU523" i="1" s="1"/>
  <c r="AU503" i="1"/>
  <c r="AU524" i="1" s="1"/>
  <c r="AW500" i="1" l="1"/>
  <c r="AV502" i="1"/>
  <c r="AV523" i="1" s="1"/>
  <c r="AV503" i="1"/>
  <c r="AV524" i="1" s="1"/>
  <c r="AX500" i="1" l="1"/>
  <c r="AW502" i="1"/>
  <c r="AW523" i="1" s="1"/>
  <c r="AW503" i="1"/>
  <c r="AW524" i="1" s="1"/>
  <c r="AY500" i="1" l="1"/>
  <c r="AX502" i="1"/>
  <c r="AX523" i="1" s="1"/>
  <c r="AX503" i="1"/>
  <c r="AX524" i="1" s="1"/>
  <c r="AZ500" i="1" l="1"/>
  <c r="AY502" i="1"/>
  <c r="AY523" i="1" s="1"/>
  <c r="AY503" i="1"/>
  <c r="AY524" i="1" s="1"/>
  <c r="BA500" i="1" l="1"/>
  <c r="AZ502" i="1"/>
  <c r="AZ523" i="1" s="1"/>
  <c r="AZ503" i="1"/>
  <c r="AZ524" i="1" s="1"/>
  <c r="BB500" i="1" l="1"/>
  <c r="BA502" i="1"/>
  <c r="BA523" i="1" s="1"/>
  <c r="BA503" i="1"/>
  <c r="BA524" i="1" s="1"/>
  <c r="CG500" i="1" l="1"/>
  <c r="BC500" i="1"/>
  <c r="BB502" i="1"/>
  <c r="BB523" i="1" s="1"/>
  <c r="BB503" i="1"/>
  <c r="BB524" i="1" s="1"/>
  <c r="BD500" i="1" l="1"/>
  <c r="BC502" i="1"/>
  <c r="BC523" i="1" s="1"/>
  <c r="BC503" i="1"/>
  <c r="BC524" i="1" s="1"/>
  <c r="CG502" i="1"/>
  <c r="CG523" i="1" s="1"/>
  <c r="CG503" i="1"/>
  <c r="CG524" i="1" s="1"/>
  <c r="AF505" i="1"/>
  <c r="AF526" i="1" s="1"/>
  <c r="AT504" i="1"/>
  <c r="AT525" i="1" s="1"/>
  <c r="R506" i="1"/>
  <c r="R527" i="1" s="1"/>
  <c r="N504" i="1"/>
  <c r="N525" i="1" s="1"/>
  <c r="AX506" i="1"/>
  <c r="AX527" i="1" s="1"/>
  <c r="AV505" i="1"/>
  <c r="AV526" i="1" s="1"/>
  <c r="T507" i="1"/>
  <c r="T528" i="1" s="1"/>
  <c r="BD504" i="1"/>
  <c r="BD525" i="1" s="1"/>
  <c r="AB506" i="1"/>
  <c r="AB527" i="1" s="1"/>
  <c r="BB509" i="1"/>
  <c r="BB530" i="1" s="1"/>
  <c r="Z511" i="1"/>
  <c r="Z532" i="1" s="1"/>
  <c r="AJ511" i="1"/>
  <c r="AJ532" i="1" s="1"/>
  <c r="AR514" i="1"/>
  <c r="AR535" i="1" s="1"/>
  <c r="T517" i="1"/>
  <c r="T538" i="1" s="1"/>
  <c r="AP520" i="1"/>
  <c r="AP541" i="1" s="1"/>
  <c r="AS505" i="1"/>
  <c r="AS526" i="1" s="1"/>
  <c r="AE506" i="1"/>
  <c r="AE527" i="1" s="1"/>
  <c r="Q507" i="1"/>
  <c r="Q528" i="1" s="1"/>
  <c r="BA509" i="1"/>
  <c r="BA530" i="1" s="1"/>
  <c r="AM510" i="1"/>
  <c r="AM531" i="1" s="1"/>
  <c r="Y511" i="1"/>
  <c r="Y532" i="1" s="1"/>
  <c r="K512" i="1"/>
  <c r="K533" i="1" s="1"/>
  <c r="AU514" i="1"/>
  <c r="AU535" i="1" s="1"/>
  <c r="BB515" i="1"/>
  <c r="BB536" i="1" s="1"/>
  <c r="Z517" i="1"/>
  <c r="Z538" i="1" s="1"/>
  <c r="AV520" i="1"/>
  <c r="AV541" i="1" s="1"/>
  <c r="AY515" i="1"/>
  <c r="AY536" i="1" s="1"/>
  <c r="AK516" i="1"/>
  <c r="AK537" i="1" s="1"/>
  <c r="W517" i="1"/>
  <c r="W538" i="1" s="1"/>
  <c r="AS520" i="1"/>
  <c r="AS541" i="1" s="1"/>
  <c r="Z504" i="1"/>
  <c r="Z525" i="1" s="1"/>
  <c r="AV507" i="1"/>
  <c r="AV528" i="1" s="1"/>
  <c r="BD506" i="1"/>
  <c r="BD527" i="1" s="1"/>
  <c r="AF508" i="1"/>
  <c r="AF529" i="1" s="1"/>
  <c r="BB511" i="1"/>
  <c r="BB532" i="1" s="1"/>
  <c r="Z513" i="1"/>
  <c r="Z534" i="1" s="1"/>
  <c r="AP508" i="1"/>
  <c r="AP529" i="1" s="1"/>
  <c r="N510" i="1"/>
  <c r="N531" i="1" s="1"/>
  <c r="AJ513" i="1"/>
  <c r="AJ534" i="1" s="1"/>
  <c r="V516" i="1"/>
  <c r="V537" i="1" s="1"/>
  <c r="AS506" i="1"/>
  <c r="AS527" i="1" s="1"/>
  <c r="AE507" i="1"/>
  <c r="AE528" i="1" s="1"/>
  <c r="Q508" i="1"/>
  <c r="Q529" i="1" s="1"/>
  <c r="BA510" i="1"/>
  <c r="BA531" i="1" s="1"/>
  <c r="AM511" i="1"/>
  <c r="AM532" i="1" s="1"/>
  <c r="Y512" i="1"/>
  <c r="Y533" i="1" s="1"/>
  <c r="K513" i="1"/>
  <c r="K534" i="1" s="1"/>
  <c r="BB517" i="1"/>
  <c r="BB538" i="1" s="1"/>
  <c r="Z519" i="1"/>
  <c r="Z540" i="1" s="1"/>
  <c r="AY516" i="1"/>
  <c r="AY537" i="1" s="1"/>
  <c r="AK517" i="1"/>
  <c r="AK538" i="1" s="1"/>
  <c r="W518" i="1"/>
  <c r="W539" i="1" s="1"/>
  <c r="AP506" i="1"/>
  <c r="AP527" i="1" s="1"/>
  <c r="N508" i="1"/>
  <c r="N529" i="1" s="1"/>
  <c r="AX505" i="1"/>
  <c r="AX526" i="1" s="1"/>
  <c r="V507" i="1"/>
  <c r="V528" i="1" s="1"/>
  <c r="AV510" i="1"/>
  <c r="AV531" i="1" s="1"/>
  <c r="T512" i="1"/>
  <c r="T533" i="1" s="1"/>
  <c r="AD512" i="1"/>
  <c r="AD533" i="1" s="1"/>
  <c r="AP518" i="1"/>
  <c r="AP539" i="1" s="1"/>
  <c r="AM504" i="1"/>
  <c r="AM525" i="1" s="1"/>
  <c r="Y505" i="1"/>
  <c r="Y526" i="1" s="1"/>
  <c r="K506" i="1"/>
  <c r="K527" i="1" s="1"/>
  <c r="AU508" i="1"/>
  <c r="AU529" i="1" s="1"/>
  <c r="AG509" i="1"/>
  <c r="AG530" i="1" s="1"/>
  <c r="S510" i="1"/>
  <c r="S531" i="1" s="1"/>
  <c r="BC512" i="1"/>
  <c r="BC533" i="1" s="1"/>
  <c r="AO513" i="1"/>
  <c r="AO534" i="1" s="1"/>
  <c r="AA514" i="1"/>
  <c r="AA535" i="1" s="1"/>
  <c r="N515" i="1"/>
  <c r="N536" i="1" s="1"/>
  <c r="AJ518" i="1"/>
  <c r="AJ539" i="1" s="1"/>
  <c r="AE515" i="1"/>
  <c r="AE536" i="1" s="1"/>
  <c r="Q516" i="1"/>
  <c r="Q537" i="1" s="1"/>
  <c r="BA518" i="1"/>
  <c r="BA539" i="1" s="1"/>
  <c r="AM519" i="1"/>
  <c r="AM540" i="1" s="1"/>
  <c r="Y520" i="1"/>
  <c r="Y541" i="1" s="1"/>
  <c r="AZ505" i="1"/>
  <c r="AZ526" i="1" s="1"/>
  <c r="X507" i="1"/>
  <c r="X528" i="1" s="1"/>
  <c r="AF506" i="1"/>
  <c r="AF527" i="1" s="1"/>
  <c r="AD511" i="1"/>
  <c r="AD532" i="1" s="1"/>
  <c r="R508" i="1"/>
  <c r="R529" i="1" s="1"/>
  <c r="AN511" i="1"/>
  <c r="AN532" i="1" s="1"/>
  <c r="L513" i="1"/>
  <c r="L534" i="1" s="1"/>
  <c r="AV514" i="1"/>
  <c r="AV535" i="1" s="1"/>
  <c r="AB517" i="1"/>
  <c r="AB538" i="1" s="1"/>
  <c r="AX520" i="1"/>
  <c r="AX541" i="1" s="1"/>
  <c r="AU505" i="1"/>
  <c r="AU526" i="1" s="1"/>
  <c r="AG506" i="1"/>
  <c r="AG527" i="1" s="1"/>
  <c r="S507" i="1"/>
  <c r="S528" i="1" s="1"/>
  <c r="BC509" i="1"/>
  <c r="BC530" i="1" s="1"/>
  <c r="AO510" i="1"/>
  <c r="AO531" i="1" s="1"/>
  <c r="AA511" i="1"/>
  <c r="AA532" i="1" s="1"/>
  <c r="M512" i="1"/>
  <c r="M533" i="1" s="1"/>
  <c r="AW514" i="1"/>
  <c r="AW535" i="1" s="1"/>
  <c r="AD517" i="1"/>
  <c r="AD538" i="1" s="1"/>
  <c r="AZ520" i="1"/>
  <c r="AZ541" i="1" s="1"/>
  <c r="BA515" i="1"/>
  <c r="BA536" i="1" s="1"/>
  <c r="AM516" i="1"/>
  <c r="AM537" i="1" s="1"/>
  <c r="Y517" i="1"/>
  <c r="Y538" i="1" s="1"/>
  <c r="K518" i="1"/>
  <c r="K539" i="1" s="1"/>
  <c r="Z505" i="1"/>
  <c r="Z526" i="1" s="1"/>
  <c r="AZ508" i="1"/>
  <c r="AZ529" i="1" s="1"/>
  <c r="X510" i="1"/>
  <c r="X531" i="1" s="1"/>
  <c r="AT513" i="1"/>
  <c r="AT534" i="1" s="1"/>
  <c r="AH510" i="1"/>
  <c r="AH531" i="1" s="1"/>
  <c r="BD513" i="1"/>
  <c r="BD534" i="1" s="1"/>
  <c r="X517" i="1"/>
  <c r="X538" i="1" s="1"/>
  <c r="P515" i="1"/>
  <c r="P536" i="1" s="1"/>
  <c r="AL518" i="1"/>
  <c r="AL539" i="1" s="1"/>
  <c r="S504" i="1"/>
  <c r="S525" i="1" s="1"/>
  <c r="BC506" i="1"/>
  <c r="BC527" i="1" s="1"/>
  <c r="AO507" i="1"/>
  <c r="AO528" i="1" s="1"/>
  <c r="AA508" i="1"/>
  <c r="AA529" i="1" s="1"/>
  <c r="M509" i="1"/>
  <c r="M530" i="1" s="1"/>
  <c r="AW511" i="1"/>
  <c r="AW532" i="1" s="1"/>
  <c r="AI512" i="1"/>
  <c r="AI533" i="1" s="1"/>
  <c r="U513" i="1"/>
  <c r="U534" i="1" s="1"/>
  <c r="CG513" i="1"/>
  <c r="CG534" i="1" s="1"/>
  <c r="X516" i="1"/>
  <c r="X537" i="1" s="1"/>
  <c r="AT519" i="1"/>
  <c r="AT540" i="1" s="1"/>
  <c r="AU517" i="1"/>
  <c r="AU538" i="1" s="1"/>
  <c r="AG518" i="1"/>
  <c r="AG539" i="1" s="1"/>
  <c r="S519" i="1"/>
  <c r="S540" i="1" s="1"/>
  <c r="AT506" i="1"/>
  <c r="AT527" i="1" s="1"/>
  <c r="T508" i="1"/>
  <c r="T529" i="1" s="1"/>
  <c r="BB505" i="1"/>
  <c r="BB526" i="1" s="1"/>
  <c r="Z507" i="1"/>
  <c r="Z528" i="1" s="1"/>
  <c r="AZ510" i="1"/>
  <c r="AZ531" i="1" s="1"/>
  <c r="X512" i="1"/>
  <c r="X533" i="1" s="1"/>
  <c r="R518" i="1"/>
  <c r="R539" i="1" s="1"/>
  <c r="L509" i="1"/>
  <c r="L530" i="1" s="1"/>
  <c r="AH512" i="1"/>
  <c r="AH533" i="1" s="1"/>
  <c r="P519" i="1"/>
  <c r="P540" i="1" s="1"/>
  <c r="AG504" i="1"/>
  <c r="AG525" i="1" s="1"/>
  <c r="S505" i="1"/>
  <c r="S526" i="1" s="1"/>
  <c r="BC507" i="1"/>
  <c r="BC528" i="1" s="1"/>
  <c r="AO508" i="1"/>
  <c r="AO529" i="1" s="1"/>
  <c r="AA509" i="1"/>
  <c r="AA530" i="1" s="1"/>
  <c r="M510" i="1"/>
  <c r="M531" i="1" s="1"/>
  <c r="AW512" i="1"/>
  <c r="AW533" i="1" s="1"/>
  <c r="AI513" i="1"/>
  <c r="AI534" i="1" s="1"/>
  <c r="U514" i="1"/>
  <c r="U535" i="1" s="1"/>
  <c r="CG514" i="1"/>
  <c r="CG535" i="1" s="1"/>
  <c r="AZ516" i="1"/>
  <c r="AZ537" i="1" s="1"/>
  <c r="X518" i="1"/>
  <c r="X539" i="1" s="1"/>
  <c r="Y515" i="1"/>
  <c r="Y536" i="1" s="1"/>
  <c r="K516" i="1"/>
  <c r="K537" i="1" s="1"/>
  <c r="AU518" i="1"/>
  <c r="AU539" i="1" s="1"/>
  <c r="AG519" i="1"/>
  <c r="AG540" i="1" s="1"/>
  <c r="S520" i="1"/>
  <c r="S541" i="1" s="1"/>
  <c r="AN505" i="1"/>
  <c r="AN526" i="1" s="1"/>
  <c r="L507" i="1"/>
  <c r="L528" i="1" s="1"/>
  <c r="AV504" i="1"/>
  <c r="AV525" i="1" s="1"/>
  <c r="T506" i="1"/>
  <c r="T527" i="1" s="1"/>
  <c r="AT509" i="1"/>
  <c r="AT530" i="1" s="1"/>
  <c r="R511" i="1"/>
  <c r="R532" i="1" s="1"/>
  <c r="AP514" i="1"/>
  <c r="AP535" i="1" s="1"/>
  <c r="AL520" i="1"/>
  <c r="AL541" i="1" s="1"/>
  <c r="BD509" i="1"/>
  <c r="BD530" i="1" s="1"/>
  <c r="AB511" i="1"/>
  <c r="AB532" i="1" s="1"/>
  <c r="Z520" i="1"/>
  <c r="Z541" i="1" s="1"/>
  <c r="AW505" i="1"/>
  <c r="AW526" i="1" s="1"/>
  <c r="AI506" i="1"/>
  <c r="AI527" i="1" s="1"/>
  <c r="U507" i="1"/>
  <c r="U528" i="1" s="1"/>
  <c r="CG507" i="1"/>
  <c r="CG528" i="1" s="1"/>
  <c r="AQ510" i="1"/>
  <c r="AQ531" i="1" s="1"/>
  <c r="AC511" i="1"/>
  <c r="AC532" i="1" s="1"/>
  <c r="O512" i="1"/>
  <c r="O533" i="1" s="1"/>
  <c r="AY514" i="1"/>
  <c r="AY535" i="1" s="1"/>
  <c r="AH517" i="1"/>
  <c r="AH538" i="1" s="1"/>
  <c r="BD520" i="1"/>
  <c r="BD541" i="1" s="1"/>
  <c r="BC515" i="1"/>
  <c r="BC536" i="1" s="1"/>
  <c r="AO516" i="1"/>
  <c r="AO537" i="1" s="1"/>
  <c r="AA517" i="1"/>
  <c r="AA538" i="1" s="1"/>
  <c r="M518" i="1"/>
  <c r="M539" i="1" s="1"/>
  <c r="AW520" i="1"/>
  <c r="AW541" i="1" s="1"/>
  <c r="AX504" i="1"/>
  <c r="AX525" i="1" s="1"/>
  <c r="V506" i="1"/>
  <c r="V527" i="1" s="1"/>
  <c r="AD505" i="1"/>
  <c r="AD526" i="1" s="1"/>
  <c r="BD508" i="1"/>
  <c r="BD529" i="1" s="1"/>
  <c r="AB510" i="1"/>
  <c r="AB531" i="1" s="1"/>
  <c r="AX513" i="1"/>
  <c r="AX534" i="1" s="1"/>
  <c r="AL510" i="1"/>
  <c r="AL531" i="1" s="1"/>
  <c r="J512" i="1"/>
  <c r="J533" i="1" s="1"/>
  <c r="AN517" i="1"/>
  <c r="AN538" i="1" s="1"/>
  <c r="X515" i="1"/>
  <c r="X536" i="1" s="1"/>
  <c r="AT518" i="1"/>
  <c r="AT539" i="1" s="1"/>
  <c r="U504" i="1"/>
  <c r="U525" i="1" s="1"/>
  <c r="CG504" i="1"/>
  <c r="CG525" i="1" s="1"/>
  <c r="AQ507" i="1"/>
  <c r="AQ528" i="1" s="1"/>
  <c r="AC508" i="1"/>
  <c r="AC529" i="1" s="1"/>
  <c r="O509" i="1"/>
  <c r="O530" i="1" s="1"/>
  <c r="AY511" i="1"/>
  <c r="AY532" i="1" s="1"/>
  <c r="AK512" i="1"/>
  <c r="AK533" i="1" s="1"/>
  <c r="W513" i="1"/>
  <c r="W534" i="1" s="1"/>
  <c r="AB516" i="1"/>
  <c r="AB537" i="1" s="1"/>
  <c r="AX519" i="1"/>
  <c r="AX540" i="1" s="1"/>
  <c r="M515" i="1"/>
  <c r="M536" i="1" s="1"/>
  <c r="AW517" i="1"/>
  <c r="AW538" i="1" s="1"/>
  <c r="AI518" i="1"/>
  <c r="AI539" i="1" s="1"/>
  <c r="U519" i="1"/>
  <c r="U540" i="1" s="1"/>
  <c r="CG519" i="1"/>
  <c r="CG540" i="1" s="1"/>
  <c r="AD504" i="1"/>
  <c r="AD525" i="1" s="1"/>
  <c r="AZ507" i="1"/>
  <c r="AZ528" i="1" s="1"/>
  <c r="J505" i="1"/>
  <c r="J526" i="1" s="1"/>
  <c r="AJ508" i="1"/>
  <c r="AJ529" i="1" s="1"/>
  <c r="AD513" i="1"/>
  <c r="AD534" i="1" s="1"/>
  <c r="AT508" i="1"/>
  <c r="AT529" i="1" s="1"/>
  <c r="R510" i="1"/>
  <c r="R531" i="1" s="1"/>
  <c r="AN513" i="1"/>
  <c r="AN534" i="1" s="1"/>
  <c r="AL516" i="1"/>
  <c r="AL537" i="1" s="1"/>
  <c r="K504" i="1"/>
  <c r="K525" i="1" s="1"/>
  <c r="AU506" i="1"/>
  <c r="AU527" i="1" s="1"/>
  <c r="AG507" i="1"/>
  <c r="AG528" i="1" s="1"/>
  <c r="S508" i="1"/>
  <c r="S529" i="1" s="1"/>
  <c r="BC510" i="1"/>
  <c r="BC531" i="1" s="1"/>
  <c r="AO511" i="1"/>
  <c r="AO532" i="1" s="1"/>
  <c r="AA512" i="1"/>
  <c r="AA533" i="1" s="1"/>
  <c r="M513" i="1"/>
  <c r="M534" i="1" s="1"/>
  <c r="AD519" i="1"/>
  <c r="AD540" i="1" s="1"/>
  <c r="BA516" i="1"/>
  <c r="BA537" i="1" s="1"/>
  <c r="AM517" i="1"/>
  <c r="AM538" i="1" s="1"/>
  <c r="Y518" i="1"/>
  <c r="Y539" i="1" s="1"/>
  <c r="K519" i="1"/>
  <c r="K540" i="1" s="1"/>
  <c r="AD506" i="1"/>
  <c r="AD527" i="1" s="1"/>
  <c r="AL505" i="1"/>
  <c r="AL526" i="1" s="1"/>
  <c r="J507" i="1"/>
  <c r="J528" i="1" s="1"/>
  <c r="AJ510" i="1"/>
  <c r="AJ531" i="1" s="1"/>
  <c r="AF517" i="1"/>
  <c r="AF538" i="1" s="1"/>
  <c r="AT510" i="1"/>
  <c r="AT531" i="1" s="1"/>
  <c r="R512" i="1"/>
  <c r="R533" i="1" s="1"/>
  <c r="AN515" i="1"/>
  <c r="AN536" i="1" s="1"/>
  <c r="Y504" i="1"/>
  <c r="Y525" i="1" s="1"/>
  <c r="K505" i="1"/>
  <c r="K526" i="1" s="1"/>
  <c r="AU507" i="1"/>
  <c r="AU528" i="1" s="1"/>
  <c r="AG508" i="1"/>
  <c r="AG529" i="1" s="1"/>
  <c r="S509" i="1"/>
  <c r="S530" i="1" s="1"/>
  <c r="BC511" i="1"/>
  <c r="BC532" i="1" s="1"/>
  <c r="AO512" i="1"/>
  <c r="AO533" i="1" s="1"/>
  <c r="AA513" i="1"/>
  <c r="AA534" i="1" s="1"/>
  <c r="M514" i="1"/>
  <c r="M535" i="1" s="1"/>
  <c r="AJ516" i="1"/>
  <c r="AJ537" i="1" s="1"/>
  <c r="Q515" i="1"/>
  <c r="Q536" i="1" s="1"/>
  <c r="BA517" i="1"/>
  <c r="BA538" i="1" s="1"/>
  <c r="AM518" i="1"/>
  <c r="AM539" i="1" s="1"/>
  <c r="Y519" i="1"/>
  <c r="Y540" i="1" s="1"/>
  <c r="K520" i="1"/>
  <c r="K541" i="1" s="1"/>
  <c r="X505" i="1"/>
  <c r="X526" i="1" s="1"/>
  <c r="AF504" i="1"/>
  <c r="AF525" i="1" s="1"/>
  <c r="BB507" i="1"/>
  <c r="BB528" i="1" s="1"/>
  <c r="AD509" i="1"/>
  <c r="AD530" i="1" s="1"/>
  <c r="AZ512" i="1"/>
  <c r="AZ533" i="1" s="1"/>
  <c r="X514" i="1"/>
  <c r="X535" i="1" s="1"/>
  <c r="AZ519" i="1"/>
  <c r="AZ540" i="1" s="1"/>
  <c r="AN509" i="1"/>
  <c r="AN530" i="1" s="1"/>
  <c r="L511" i="1"/>
  <c r="L532" i="1" s="1"/>
  <c r="AH514" i="1"/>
  <c r="AH535" i="1" s="1"/>
  <c r="N520" i="1"/>
  <c r="N541" i="1" s="1"/>
  <c r="AX516" i="1"/>
  <c r="AX537" i="1" s="1"/>
  <c r="BC504" i="1"/>
  <c r="BC525" i="1" s="1"/>
  <c r="AO505" i="1"/>
  <c r="AO526" i="1" s="1"/>
  <c r="AA506" i="1"/>
  <c r="AA527" i="1" s="1"/>
  <c r="M507" i="1"/>
  <c r="M528" i="1" s="1"/>
  <c r="AW509" i="1"/>
  <c r="AW530" i="1" s="1"/>
  <c r="AI510" i="1"/>
  <c r="AI531" i="1" s="1"/>
  <c r="U511" i="1"/>
  <c r="U532" i="1" s="1"/>
  <c r="CG511" i="1"/>
  <c r="CG532" i="1" s="1"/>
  <c r="AQ514" i="1"/>
  <c r="AQ535" i="1" s="1"/>
  <c r="AT515" i="1"/>
  <c r="AT536" i="1" s="1"/>
  <c r="R517" i="1"/>
  <c r="R538" i="1" s="1"/>
  <c r="AN520" i="1"/>
  <c r="AN541" i="1" s="1"/>
  <c r="AU515" i="1"/>
  <c r="AU536" i="1" s="1"/>
  <c r="AG516" i="1"/>
  <c r="AG537" i="1" s="1"/>
  <c r="S517" i="1"/>
  <c r="S538" i="1" s="1"/>
  <c r="BC519" i="1"/>
  <c r="BC540" i="1" s="1"/>
  <c r="AO520" i="1"/>
  <c r="AO541" i="1" s="1"/>
  <c r="AH504" i="1"/>
  <c r="AH525" i="1" s="1"/>
  <c r="BD507" i="1"/>
  <c r="BD528" i="1" s="1"/>
  <c r="N505" i="1"/>
  <c r="N526" i="1" s="1"/>
  <c r="AN508" i="1"/>
  <c r="AN529" i="1" s="1"/>
  <c r="L510" i="1"/>
  <c r="L531" i="1" s="1"/>
  <c r="AH513" i="1"/>
  <c r="AH534" i="1" s="1"/>
  <c r="N516" i="1"/>
  <c r="N537" i="1" s="1"/>
  <c r="AX508" i="1"/>
  <c r="AX529" i="1" s="1"/>
  <c r="V510" i="1"/>
  <c r="V531" i="1" s="1"/>
  <c r="AR513" i="1"/>
  <c r="AR534" i="1" s="1"/>
  <c r="BB516" i="1"/>
  <c r="BB537" i="1" s="1"/>
  <c r="N518" i="1"/>
  <c r="N539" i="1" s="1"/>
  <c r="M504" i="1"/>
  <c r="M525" i="1" s="1"/>
  <c r="AW506" i="1"/>
  <c r="AW527" i="1" s="1"/>
  <c r="AI507" i="1"/>
  <c r="AI528" i="1" s="1"/>
  <c r="U508" i="1"/>
  <c r="U529" i="1" s="1"/>
  <c r="CG508" i="1"/>
  <c r="CG529" i="1" s="1"/>
  <c r="AQ511" i="1"/>
  <c r="AQ532" i="1" s="1"/>
  <c r="AC512" i="1"/>
  <c r="AC533" i="1" s="1"/>
  <c r="O513" i="1"/>
  <c r="O534" i="1" s="1"/>
  <c r="L516" i="1"/>
  <c r="L537" i="1" s="1"/>
  <c r="AH519" i="1"/>
  <c r="AH540" i="1" s="1"/>
  <c r="BC516" i="1"/>
  <c r="BC537" i="1" s="1"/>
  <c r="AO517" i="1"/>
  <c r="AO538" i="1" s="1"/>
  <c r="AA518" i="1"/>
  <c r="AA539" i="1" s="1"/>
  <c r="M519" i="1"/>
  <c r="M540" i="1" s="1"/>
  <c r="AD507" i="1"/>
  <c r="AD528" i="1" s="1"/>
  <c r="BD510" i="1"/>
  <c r="BD531" i="1" s="1"/>
  <c r="AB512" i="1"/>
  <c r="AB533" i="1" s="1"/>
  <c r="AH518" i="1"/>
  <c r="AH539" i="1" s="1"/>
  <c r="P509" i="1"/>
  <c r="P530" i="1" s="1"/>
  <c r="AL512" i="1"/>
  <c r="AL533" i="1" s="1"/>
  <c r="J514" i="1"/>
  <c r="J535" i="1" s="1"/>
  <c r="X519" i="1"/>
  <c r="X540" i="1" s="1"/>
  <c r="AI504" i="1"/>
  <c r="AI525" i="1" s="1"/>
  <c r="U505" i="1"/>
  <c r="U526" i="1" s="1"/>
  <c r="CG505" i="1"/>
  <c r="CG526" i="1" s="1"/>
  <c r="AQ508" i="1"/>
  <c r="AQ529" i="1" s="1"/>
  <c r="AC509" i="1"/>
  <c r="AC530" i="1" s="1"/>
  <c r="O510" i="1"/>
  <c r="O531" i="1" s="1"/>
  <c r="AY512" i="1"/>
  <c r="AY533" i="1" s="1"/>
  <c r="AK513" i="1"/>
  <c r="AK534" i="1" s="1"/>
  <c r="W514" i="1"/>
  <c r="W535" i="1" s="1"/>
  <c r="BD516" i="1"/>
  <c r="BD537" i="1" s="1"/>
  <c r="AB518" i="1"/>
  <c r="AB539" i="1" s="1"/>
  <c r="AA515" i="1"/>
  <c r="AA536" i="1" s="1"/>
  <c r="M516" i="1"/>
  <c r="M537" i="1" s="1"/>
  <c r="AW518" i="1"/>
  <c r="AW539" i="1" s="1"/>
  <c r="AI519" i="1"/>
  <c r="AI540" i="1" s="1"/>
  <c r="U520" i="1"/>
  <c r="U541" i="1" s="1"/>
  <c r="CG520" i="1"/>
  <c r="CG541" i="1" s="1"/>
  <c r="AB505" i="1"/>
  <c r="AB526" i="1" s="1"/>
  <c r="AJ504" i="1"/>
  <c r="AJ525" i="1" s="1"/>
  <c r="AH509" i="1"/>
  <c r="AH530" i="1" s="1"/>
  <c r="BD512" i="1"/>
  <c r="BD533" i="1" s="1"/>
  <c r="AB514" i="1"/>
  <c r="AB535" i="1" s="1"/>
  <c r="AR509" i="1"/>
  <c r="AR530" i="1" s="1"/>
  <c r="P511" i="1"/>
  <c r="P532" i="1" s="1"/>
  <c r="AL514" i="1"/>
  <c r="AL535" i="1" s="1"/>
  <c r="AD520" i="1"/>
  <c r="AD541" i="1" s="1"/>
  <c r="AW504" i="1"/>
  <c r="AW525" i="1" s="1"/>
  <c r="AI505" i="1"/>
  <c r="AI526" i="1" s="1"/>
  <c r="U506" i="1"/>
  <c r="U527" i="1" s="1"/>
  <c r="CG506" i="1"/>
  <c r="CG527" i="1" s="1"/>
  <c r="AQ509" i="1"/>
  <c r="AQ530" i="1" s="1"/>
  <c r="AC510" i="1"/>
  <c r="AC531" i="1" s="1"/>
  <c r="O511" i="1"/>
  <c r="O532" i="1" s="1"/>
  <c r="AY513" i="1"/>
  <c r="AY534" i="1" s="1"/>
  <c r="AK514" i="1"/>
  <c r="AK535" i="1" s="1"/>
  <c r="AH515" i="1"/>
  <c r="AH536" i="1" s="1"/>
  <c r="BD518" i="1"/>
  <c r="BD539" i="1" s="1"/>
  <c r="AB520" i="1"/>
  <c r="AB541" i="1" s="1"/>
  <c r="AO515" i="1"/>
  <c r="AO536" i="1" s="1"/>
  <c r="AA516" i="1"/>
  <c r="AA537" i="1" s="1"/>
  <c r="M517" i="1"/>
  <c r="M538" i="1" s="1"/>
  <c r="AW519" i="1"/>
  <c r="AW540" i="1" s="1"/>
  <c r="AI520" i="1"/>
  <c r="AI541" i="1" s="1"/>
  <c r="V504" i="1"/>
  <c r="V525" i="1" s="1"/>
  <c r="AR507" i="1"/>
  <c r="AR528" i="1" s="1"/>
  <c r="AZ506" i="1"/>
  <c r="AZ527" i="1" s="1"/>
  <c r="AB508" i="1"/>
  <c r="AB529" i="1" s="1"/>
  <c r="AX511" i="1"/>
  <c r="AX532" i="1" s="1"/>
  <c r="V513" i="1"/>
  <c r="V534" i="1" s="1"/>
  <c r="AR515" i="1"/>
  <c r="AR536" i="1" s="1"/>
  <c r="AL508" i="1"/>
  <c r="AL529" i="1" s="1"/>
  <c r="J510" i="1"/>
  <c r="J531" i="1" s="1"/>
  <c r="AF513" i="1"/>
  <c r="AF534" i="1" s="1"/>
  <c r="O504" i="1"/>
  <c r="O525" i="1" s="1"/>
  <c r="AY506" i="1"/>
  <c r="AY527" i="1" s="1"/>
  <c r="AK507" i="1"/>
  <c r="AK528" i="1" s="1"/>
  <c r="W508" i="1"/>
  <c r="W529" i="1" s="1"/>
  <c r="AS511" i="1"/>
  <c r="AS532" i="1" s="1"/>
  <c r="AE512" i="1"/>
  <c r="AE533" i="1" s="1"/>
  <c r="Q513" i="1"/>
  <c r="Q534" i="1" s="1"/>
  <c r="P516" i="1"/>
  <c r="P537" i="1" s="1"/>
  <c r="AL519" i="1"/>
  <c r="AL540" i="1" s="1"/>
  <c r="AQ517" i="1"/>
  <c r="AQ538" i="1" s="1"/>
  <c r="AC518" i="1"/>
  <c r="AC539" i="1" s="1"/>
  <c r="O519" i="1"/>
  <c r="O540" i="1" s="1"/>
  <c r="BB506" i="1"/>
  <c r="BB527" i="1" s="1"/>
  <c r="L504" i="1"/>
  <c r="L525" i="1" s="1"/>
  <c r="AH507" i="1"/>
  <c r="AH528" i="1" s="1"/>
  <c r="J509" i="1"/>
  <c r="J530" i="1" s="1"/>
  <c r="AF512" i="1"/>
  <c r="AF533" i="1" s="1"/>
  <c r="AX518" i="1"/>
  <c r="AX539" i="1" s="1"/>
  <c r="T509" i="1"/>
  <c r="T530" i="1" s="1"/>
  <c r="N514" i="1"/>
  <c r="N535" i="1" s="1"/>
  <c r="J516" i="1"/>
  <c r="J537" i="1" s="1"/>
  <c r="AK504" i="1"/>
  <c r="AK525" i="1" s="1"/>
  <c r="AE509" i="1"/>
  <c r="AE530" i="1" s="1"/>
  <c r="BA512" i="1"/>
  <c r="BA533" i="1" s="1"/>
  <c r="Y514" i="1"/>
  <c r="Y535" i="1" s="1"/>
  <c r="AY518" i="1"/>
  <c r="AY539" i="1" s="1"/>
  <c r="W520" i="1"/>
  <c r="W541" i="1" s="1"/>
  <c r="AH506" i="1"/>
  <c r="AH527" i="1" s="1"/>
  <c r="AP505" i="1"/>
  <c r="AP526" i="1" s="1"/>
  <c r="N507" i="1"/>
  <c r="N528" i="1" s="1"/>
  <c r="AN510" i="1"/>
  <c r="AN531" i="1" s="1"/>
  <c r="L512" i="1"/>
  <c r="L533" i="1" s="1"/>
  <c r="AV517" i="1"/>
  <c r="AV538" i="1" s="1"/>
  <c r="AX510" i="1"/>
  <c r="AX531" i="1" s="1"/>
  <c r="V512" i="1"/>
  <c r="V533" i="1" s="1"/>
  <c r="J518" i="1"/>
  <c r="J539" i="1" s="1"/>
  <c r="AV515" i="1"/>
  <c r="AV536" i="1" s="1"/>
  <c r="AA504" i="1"/>
  <c r="AA525" i="1" s="1"/>
  <c r="M505" i="1"/>
  <c r="M526" i="1" s="1"/>
  <c r="AW507" i="1"/>
  <c r="AW528" i="1" s="1"/>
  <c r="AI508" i="1"/>
  <c r="AI529" i="1" s="1"/>
  <c r="U509" i="1"/>
  <c r="U530" i="1" s="1"/>
  <c r="CG509" i="1"/>
  <c r="CG530" i="1" s="1"/>
  <c r="AQ512" i="1"/>
  <c r="AQ533" i="1" s="1"/>
  <c r="AC513" i="1"/>
  <c r="AC534" i="1" s="1"/>
  <c r="O514" i="1"/>
  <c r="O535" i="1" s="1"/>
  <c r="AN516" i="1"/>
  <c r="AN537" i="1" s="1"/>
  <c r="L518" i="1"/>
  <c r="L539" i="1" s="1"/>
  <c r="S515" i="1"/>
  <c r="S536" i="1" s="1"/>
  <c r="BC517" i="1"/>
  <c r="BC538" i="1" s="1"/>
  <c r="AO518" i="1"/>
  <c r="AO539" i="1" s="1"/>
  <c r="AA519" i="1"/>
  <c r="AA540" i="1" s="1"/>
  <c r="M520" i="1"/>
  <c r="M541" i="1" s="1"/>
  <c r="L505" i="1"/>
  <c r="L526" i="1" s="1"/>
  <c r="T504" i="1"/>
  <c r="T525" i="1" s="1"/>
  <c r="AP507" i="1"/>
  <c r="AP528" i="1" s="1"/>
  <c r="R509" i="1"/>
  <c r="R530" i="1" s="1"/>
  <c r="AN512" i="1"/>
  <c r="AN533" i="1" s="1"/>
  <c r="L514" i="1"/>
  <c r="L535" i="1" s="1"/>
  <c r="AB509" i="1"/>
  <c r="AB530" i="1" s="1"/>
  <c r="AX512" i="1"/>
  <c r="AX533" i="1" s="1"/>
  <c r="V514" i="1"/>
  <c r="V535" i="1" s="1"/>
  <c r="AR519" i="1"/>
  <c r="AR540" i="1" s="1"/>
  <c r="Z516" i="1"/>
  <c r="Z537" i="1" s="1"/>
  <c r="AV519" i="1"/>
  <c r="AV540" i="1" s="1"/>
  <c r="AO504" i="1"/>
  <c r="AO525" i="1" s="1"/>
  <c r="AA505" i="1"/>
  <c r="AA526" i="1" s="1"/>
  <c r="M506" i="1"/>
  <c r="M527" i="1" s="1"/>
  <c r="AW508" i="1"/>
  <c r="AW529" i="1" s="1"/>
  <c r="AI509" i="1"/>
  <c r="AI530" i="1" s="1"/>
  <c r="U510" i="1"/>
  <c r="U531" i="1" s="1"/>
  <c r="CG510" i="1"/>
  <c r="CG531" i="1" s="1"/>
  <c r="AQ513" i="1"/>
  <c r="AQ534" i="1" s="1"/>
  <c r="AC514" i="1"/>
  <c r="AC535" i="1" s="1"/>
  <c r="R515" i="1"/>
  <c r="R536" i="1" s="1"/>
  <c r="AN518" i="1"/>
  <c r="AN539" i="1" s="1"/>
  <c r="L520" i="1"/>
  <c r="L541" i="1" s="1"/>
  <c r="AG515" i="1"/>
  <c r="AG536" i="1" s="1"/>
  <c r="S516" i="1"/>
  <c r="S537" i="1" s="1"/>
  <c r="BC518" i="1"/>
  <c r="BC539" i="1" s="1"/>
  <c r="AO519" i="1"/>
  <c r="AO540" i="1" s="1"/>
  <c r="AA520" i="1"/>
  <c r="AA541" i="1" s="1"/>
  <c r="BD505" i="1"/>
  <c r="BD526" i="1" s="1"/>
  <c r="AB507" i="1"/>
  <c r="AB528" i="1" s="1"/>
  <c r="AJ506" i="1"/>
  <c r="AJ527" i="1" s="1"/>
  <c r="AH511" i="1"/>
  <c r="AH532" i="1" s="1"/>
  <c r="V508" i="1"/>
  <c r="V529" i="1" s="1"/>
  <c r="AR511" i="1"/>
  <c r="AR532" i="1" s="1"/>
  <c r="P513" i="1"/>
  <c r="P534" i="1" s="1"/>
  <c r="T515" i="1"/>
  <c r="T536" i="1" s="1"/>
  <c r="AZ514" i="1"/>
  <c r="AZ535" i="1" s="1"/>
  <c r="AJ517" i="1"/>
  <c r="AJ538" i="1" s="1"/>
  <c r="AQ506" i="1"/>
  <c r="AQ527" i="1" s="1"/>
  <c r="AC507" i="1"/>
  <c r="AC528" i="1" s="1"/>
  <c r="O508" i="1"/>
  <c r="O529" i="1" s="1"/>
  <c r="AY510" i="1"/>
  <c r="AY531" i="1" s="1"/>
  <c r="AK511" i="1"/>
  <c r="AK532" i="1" s="1"/>
  <c r="W512" i="1"/>
  <c r="W533" i="1" s="1"/>
  <c r="AX517" i="1"/>
  <c r="AX538" i="1" s="1"/>
  <c r="V519" i="1"/>
  <c r="V540" i="1" s="1"/>
  <c r="AW516" i="1"/>
  <c r="AW537" i="1" s="1"/>
  <c r="AI517" i="1"/>
  <c r="AI538" i="1" s="1"/>
  <c r="U518" i="1"/>
  <c r="U539" i="1" s="1"/>
  <c r="CG518" i="1"/>
  <c r="CG539" i="1" s="1"/>
  <c r="AL506" i="1"/>
  <c r="AL527" i="1" s="1"/>
  <c r="J508" i="1"/>
  <c r="J529" i="1" s="1"/>
  <c r="AT505" i="1"/>
  <c r="AT526" i="1" s="1"/>
  <c r="R507" i="1"/>
  <c r="R528" i="1" s="1"/>
  <c r="AR510" i="1"/>
  <c r="AR531" i="1" s="1"/>
  <c r="P512" i="1"/>
  <c r="P533" i="1" s="1"/>
  <c r="BB510" i="1"/>
  <c r="BB531" i="1" s="1"/>
  <c r="Z512" i="1"/>
  <c r="Z533" i="1" s="1"/>
  <c r="Z518" i="1"/>
  <c r="Z539" i="1" s="1"/>
  <c r="BD515" i="1"/>
  <c r="BD536" i="1" s="1"/>
  <c r="AC504" i="1"/>
  <c r="AC525" i="1" s="1"/>
  <c r="O505" i="1"/>
  <c r="O526" i="1" s="1"/>
  <c r="AY507" i="1"/>
  <c r="AY528" i="1" s="1"/>
  <c r="AK508" i="1"/>
  <c r="AK529" i="1" s="1"/>
  <c r="W509" i="1"/>
  <c r="W530" i="1" s="1"/>
  <c r="AS512" i="1"/>
  <c r="AS533" i="1" s="1"/>
  <c r="AE513" i="1"/>
  <c r="AE534" i="1" s="1"/>
  <c r="Q514" i="1"/>
  <c r="Q535" i="1" s="1"/>
  <c r="AR516" i="1"/>
  <c r="AR537" i="1" s="1"/>
  <c r="P518" i="1"/>
  <c r="P539" i="1" s="1"/>
  <c r="U515" i="1"/>
  <c r="U536" i="1" s="1"/>
  <c r="CG515" i="1"/>
  <c r="CG536" i="1" s="1"/>
  <c r="AQ518" i="1"/>
  <c r="AQ539" i="1" s="1"/>
  <c r="AC519" i="1"/>
  <c r="AC540" i="1" s="1"/>
  <c r="O520" i="1"/>
  <c r="O541" i="1" s="1"/>
  <c r="AN504" i="1"/>
  <c r="AN525" i="1" s="1"/>
  <c r="L506" i="1"/>
  <c r="L527" i="1" s="1"/>
  <c r="AL509" i="1"/>
  <c r="AL530" i="1" s="1"/>
  <c r="J511" i="1"/>
  <c r="J532" i="1" s="1"/>
  <c r="AF514" i="1"/>
  <c r="AF535" i="1" s="1"/>
  <c r="AV509" i="1"/>
  <c r="AV530" i="1" s="1"/>
  <c r="T511" i="1"/>
  <c r="T532" i="1" s="1"/>
  <c r="AT514" i="1"/>
  <c r="AT535" i="1" s="1"/>
  <c r="AT520" i="1"/>
  <c r="AT541" i="1" s="1"/>
  <c r="J520" i="1"/>
  <c r="J541" i="1" s="1"/>
  <c r="AY504" i="1"/>
  <c r="AY525" i="1" s="1"/>
  <c r="AK505" i="1"/>
  <c r="AK526" i="1" s="1"/>
  <c r="W506" i="1"/>
  <c r="W527" i="1" s="1"/>
  <c r="AS509" i="1"/>
  <c r="AS530" i="1" s="1"/>
  <c r="AE510" i="1"/>
  <c r="AE531" i="1" s="1"/>
  <c r="Q511" i="1"/>
  <c r="Q532" i="1" s="1"/>
  <c r="BA513" i="1"/>
  <c r="BA534" i="1" s="1"/>
  <c r="AM514" i="1"/>
  <c r="AM535" i="1" s="1"/>
  <c r="AL515" i="1"/>
  <c r="AL536" i="1" s="1"/>
  <c r="J517" i="1"/>
  <c r="J538" i="1" s="1"/>
  <c r="AF520" i="1"/>
  <c r="AF541" i="1" s="1"/>
  <c r="AQ515" i="1"/>
  <c r="AQ536" i="1" s="1"/>
  <c r="AC516" i="1"/>
  <c r="AC537" i="1" s="1"/>
  <c r="O517" i="1"/>
  <c r="O538" i="1" s="1"/>
  <c r="AY519" i="1"/>
  <c r="AY540" i="1" s="1"/>
  <c r="AK520" i="1"/>
  <c r="AK541" i="1" s="1"/>
  <c r="J504" i="1"/>
  <c r="J525" i="1" s="1"/>
  <c r="AF507" i="1"/>
  <c r="AF528" i="1" s="1"/>
  <c r="AN506" i="1"/>
  <c r="AN527" i="1" s="1"/>
  <c r="L508" i="1"/>
  <c r="L529" i="1" s="1"/>
  <c r="AL511" i="1"/>
  <c r="AL532" i="1" s="1"/>
  <c r="J513" i="1"/>
  <c r="J534" i="1" s="1"/>
  <c r="Z508" i="1"/>
  <c r="Z529" i="1" s="1"/>
  <c r="AV511" i="1"/>
  <c r="AV532" i="1" s="1"/>
  <c r="T513" i="1"/>
  <c r="T534" i="1" s="1"/>
  <c r="AJ515" i="1"/>
  <c r="AJ536" i="1" s="1"/>
  <c r="BD514" i="1"/>
  <c r="BD535" i="1" s="1"/>
  <c r="AR517" i="1"/>
  <c r="AR538" i="1" s="1"/>
  <c r="AY505" i="1"/>
  <c r="AY526" i="1" s="1"/>
  <c r="AK506" i="1"/>
  <c r="AK527" i="1" s="1"/>
  <c r="W507" i="1"/>
  <c r="W528" i="1" s="1"/>
  <c r="AS510" i="1"/>
  <c r="AS531" i="1" s="1"/>
  <c r="AE511" i="1"/>
  <c r="AE532" i="1" s="1"/>
  <c r="Q512" i="1"/>
  <c r="Q533" i="1" s="1"/>
  <c r="BA514" i="1"/>
  <c r="BA535" i="1" s="1"/>
  <c r="AL517" i="1"/>
  <c r="AL538" i="1" s="1"/>
  <c r="J519" i="1"/>
  <c r="J540" i="1" s="1"/>
  <c r="AQ516" i="1"/>
  <c r="AQ537" i="1" s="1"/>
  <c r="AC517" i="1"/>
  <c r="AC538" i="1" s="1"/>
  <c r="O518" i="1"/>
  <c r="O539" i="1" s="1"/>
  <c r="AY520" i="1"/>
  <c r="AY541" i="1" s="1"/>
  <c r="BB504" i="1"/>
  <c r="BB525" i="1" s="1"/>
  <c r="Z506" i="1"/>
  <c r="Z527" i="1" s="1"/>
  <c r="AH505" i="1"/>
  <c r="AH526" i="1" s="1"/>
  <c r="AF510" i="1"/>
  <c r="AF531" i="1" s="1"/>
  <c r="BB513" i="1"/>
  <c r="BB534" i="1" s="1"/>
  <c r="P517" i="1"/>
  <c r="P538" i="1" s="1"/>
  <c r="AP510" i="1"/>
  <c r="AP531" i="1" s="1"/>
  <c r="N512" i="1"/>
  <c r="N533" i="1" s="1"/>
  <c r="BD517" i="1"/>
  <c r="BD538" i="1" s="1"/>
  <c r="AF515" i="1"/>
  <c r="AF536" i="1" s="1"/>
  <c r="BB518" i="1"/>
  <c r="BB539" i="1" s="1"/>
  <c r="AE504" i="1"/>
  <c r="AE525" i="1" s="1"/>
  <c r="Q505" i="1"/>
  <c r="Q526" i="1" s="1"/>
  <c r="BA507" i="1"/>
  <c r="BA528" i="1" s="1"/>
  <c r="AM508" i="1"/>
  <c r="AM529" i="1" s="1"/>
  <c r="Y509" i="1"/>
  <c r="Y530" i="1" s="1"/>
  <c r="K510" i="1"/>
  <c r="K531" i="1" s="1"/>
  <c r="AU512" i="1"/>
  <c r="AU533" i="1" s="1"/>
  <c r="AG513" i="1"/>
  <c r="AG534" i="1" s="1"/>
  <c r="S514" i="1"/>
  <c r="S535" i="1" s="1"/>
  <c r="AV516" i="1"/>
  <c r="AV537" i="1" s="1"/>
  <c r="T518" i="1"/>
  <c r="T539" i="1" s="1"/>
  <c r="W515" i="1"/>
  <c r="W536" i="1" s="1"/>
  <c r="AS518" i="1"/>
  <c r="AS539" i="1" s="1"/>
  <c r="AE519" i="1"/>
  <c r="AE540" i="1" s="1"/>
  <c r="Q520" i="1"/>
  <c r="Q541" i="1" s="1"/>
  <c r="AJ505" i="1"/>
  <c r="AJ526" i="1" s="1"/>
  <c r="AR504" i="1"/>
  <c r="AR525" i="1" s="1"/>
  <c r="P506" i="1"/>
  <c r="P527" i="1" s="1"/>
  <c r="AP509" i="1"/>
  <c r="AP530" i="1" s="1"/>
  <c r="N511" i="1"/>
  <c r="N532" i="1" s="1"/>
  <c r="AJ514" i="1"/>
  <c r="AJ535" i="1" s="1"/>
  <c r="V520" i="1"/>
  <c r="V541" i="1" s="1"/>
  <c r="AZ509" i="1"/>
  <c r="AZ530" i="1" s="1"/>
  <c r="X511" i="1"/>
  <c r="X532" i="1" s="1"/>
  <c r="BB514" i="1"/>
  <c r="BB535" i="1" s="1"/>
  <c r="R520" i="1"/>
  <c r="R541" i="1" s="1"/>
  <c r="BA504" i="1"/>
  <c r="BA525" i="1" s="1"/>
  <c r="AM505" i="1"/>
  <c r="AM526" i="1" s="1"/>
  <c r="Y506" i="1"/>
  <c r="Y527" i="1" s="1"/>
  <c r="K507" i="1"/>
  <c r="K528" i="1" s="1"/>
  <c r="AU509" i="1"/>
  <c r="AU530" i="1" s="1"/>
  <c r="AG510" i="1"/>
  <c r="AG531" i="1" s="1"/>
  <c r="S511" i="1"/>
  <c r="S532" i="1" s="1"/>
  <c r="BC513" i="1"/>
  <c r="BC534" i="1" s="1"/>
  <c r="AO514" i="1"/>
  <c r="AO535" i="1" s="1"/>
  <c r="AP515" i="1"/>
  <c r="AP536" i="1" s="1"/>
  <c r="N517" i="1"/>
  <c r="N538" i="1" s="1"/>
  <c r="AJ520" i="1"/>
  <c r="AJ541" i="1" s="1"/>
  <c r="AS515" i="1"/>
  <c r="AS536" i="1" s="1"/>
  <c r="AE516" i="1"/>
  <c r="AE537" i="1" s="1"/>
  <c r="Q517" i="1"/>
  <c r="Q538" i="1" s="1"/>
  <c r="BA519" i="1"/>
  <c r="BA540" i="1" s="1"/>
  <c r="AM520" i="1"/>
  <c r="AM541" i="1" s="1"/>
  <c r="P505" i="1"/>
  <c r="P526" i="1" s="1"/>
  <c r="X504" i="1"/>
  <c r="X525" i="1" s="1"/>
  <c r="AT507" i="1"/>
  <c r="AT528" i="1" s="1"/>
  <c r="V509" i="1"/>
  <c r="V530" i="1" s="1"/>
  <c r="AR512" i="1"/>
  <c r="AR533" i="1" s="1"/>
  <c r="P514" i="1"/>
  <c r="P535" i="1" s="1"/>
  <c r="T519" i="1"/>
  <c r="T540" i="1" s="1"/>
  <c r="AF509" i="1"/>
  <c r="AF530" i="1" s="1"/>
  <c r="BB512" i="1"/>
  <c r="BB533" i="1" s="1"/>
  <c r="Z514" i="1"/>
  <c r="Z535" i="1" s="1"/>
  <c r="AH516" i="1"/>
  <c r="AH537" i="1" s="1"/>
  <c r="BD519" i="1"/>
  <c r="BD540" i="1" s="1"/>
  <c r="AQ504" i="1"/>
  <c r="AQ525" i="1" s="1"/>
  <c r="AC505" i="1"/>
  <c r="AC526" i="1" s="1"/>
  <c r="O506" i="1"/>
  <c r="O527" i="1" s="1"/>
  <c r="AY508" i="1"/>
  <c r="AY529" i="1" s="1"/>
  <c r="AK509" i="1"/>
  <c r="AK530" i="1" s="1"/>
  <c r="W510" i="1"/>
  <c r="W531" i="1" s="1"/>
  <c r="AS513" i="1"/>
  <c r="AS534" i="1" s="1"/>
  <c r="AE514" i="1"/>
  <c r="AE535" i="1" s="1"/>
  <c r="V515" i="1"/>
  <c r="V536" i="1" s="1"/>
  <c r="AR518" i="1"/>
  <c r="AR539" i="1" s="1"/>
  <c r="P520" i="1"/>
  <c r="P541" i="1" s="1"/>
  <c r="AI515" i="1"/>
  <c r="AI536" i="1" s="1"/>
  <c r="U516" i="1"/>
  <c r="U537" i="1" s="1"/>
  <c r="CG516" i="1"/>
  <c r="CG537" i="1" s="1"/>
  <c r="AQ519" i="1"/>
  <c r="AQ540" i="1" s="1"/>
  <c r="AC520" i="1"/>
  <c r="AC541" i="1" s="1"/>
  <c r="AR505" i="1"/>
  <c r="AR526" i="1" s="1"/>
  <c r="P507" i="1"/>
  <c r="P528" i="1" s="1"/>
  <c r="AZ504" i="1"/>
  <c r="AZ525" i="1" s="1"/>
  <c r="X506" i="1"/>
  <c r="X527" i="1" s="1"/>
  <c r="AX509" i="1"/>
  <c r="AX530" i="1" s="1"/>
  <c r="V511" i="1"/>
  <c r="V532" i="1" s="1"/>
  <c r="AX514" i="1"/>
  <c r="AX535" i="1" s="1"/>
  <c r="BB520" i="1"/>
  <c r="BB541" i="1" s="1"/>
  <c r="AF511" i="1"/>
  <c r="AF532" i="1" s="1"/>
  <c r="AN514" i="1"/>
  <c r="AN535" i="1" s="1"/>
  <c r="L517" i="1"/>
  <c r="L538" i="1" s="1"/>
  <c r="AH520" i="1"/>
  <c r="AH541" i="1" s="1"/>
  <c r="AQ505" i="1"/>
  <c r="AQ526" i="1" s="1"/>
  <c r="AC506" i="1"/>
  <c r="AC527" i="1" s="1"/>
  <c r="O507" i="1"/>
  <c r="O528" i="1" s="1"/>
  <c r="AY509" i="1"/>
  <c r="AY530" i="1" s="1"/>
  <c r="AK510" i="1"/>
  <c r="AK531" i="1" s="1"/>
  <c r="W511" i="1"/>
  <c r="W532" i="1" s="1"/>
  <c r="AS514" i="1"/>
  <c r="AS535" i="1" s="1"/>
  <c r="AX515" i="1"/>
  <c r="AX536" i="1" s="1"/>
  <c r="V517" i="1"/>
  <c r="V538" i="1" s="1"/>
  <c r="AR520" i="1"/>
  <c r="AR541" i="1" s="1"/>
  <c r="AW515" i="1"/>
  <c r="AW536" i="1" s="1"/>
  <c r="AI516" i="1"/>
  <c r="AI537" i="1" s="1"/>
  <c r="U517" i="1"/>
  <c r="U538" i="1" s="1"/>
  <c r="CG517" i="1"/>
  <c r="CG538" i="1" s="1"/>
  <c r="AQ520" i="1"/>
  <c r="AQ541" i="1" s="1"/>
  <c r="AL504" i="1"/>
  <c r="AL525" i="1" s="1"/>
  <c r="J506" i="1"/>
  <c r="J527" i="1" s="1"/>
  <c r="R505" i="1"/>
  <c r="R526" i="1" s="1"/>
  <c r="AR508" i="1"/>
  <c r="AR529" i="1" s="1"/>
  <c r="P510" i="1"/>
  <c r="P531" i="1" s="1"/>
  <c r="AL513" i="1"/>
  <c r="AL534" i="1" s="1"/>
  <c r="AD516" i="1"/>
  <c r="AD537" i="1" s="1"/>
  <c r="BB508" i="1"/>
  <c r="BB529" i="1" s="1"/>
  <c r="Z510" i="1"/>
  <c r="Z531" i="1" s="1"/>
  <c r="AV513" i="1"/>
  <c r="AV534" i="1" s="1"/>
  <c r="V518" i="1"/>
  <c r="V539" i="1" s="1"/>
  <c r="W504" i="1"/>
  <c r="W525" i="1" s="1"/>
  <c r="AS507" i="1"/>
  <c r="AS528" i="1" s="1"/>
  <c r="AE508" i="1"/>
  <c r="AE529" i="1" s="1"/>
  <c r="Q509" i="1"/>
  <c r="Q530" i="1" s="1"/>
  <c r="BA511" i="1"/>
  <c r="BA532" i="1" s="1"/>
  <c r="AM512" i="1"/>
  <c r="AM533" i="1" s="1"/>
  <c r="Y513" i="1"/>
  <c r="Y534" i="1" s="1"/>
  <c r="K514" i="1"/>
  <c r="K535" i="1" s="1"/>
  <c r="AF516" i="1"/>
  <c r="AF537" i="1" s="1"/>
  <c r="BB519" i="1"/>
  <c r="BB540" i="1" s="1"/>
  <c r="O515" i="1"/>
  <c r="O536" i="1" s="1"/>
  <c r="AY517" i="1"/>
  <c r="AY538" i="1" s="1"/>
  <c r="AK518" i="1"/>
  <c r="AK539" i="1" s="1"/>
  <c r="W519" i="1"/>
  <c r="W540" i="1" s="1"/>
  <c r="T505" i="1"/>
  <c r="T526" i="1" s="1"/>
  <c r="AB504" i="1"/>
  <c r="AB525" i="1" s="1"/>
  <c r="AX507" i="1"/>
  <c r="AX528" i="1" s="1"/>
  <c r="Z509" i="1"/>
  <c r="Z530" i="1" s="1"/>
  <c r="AV512" i="1"/>
  <c r="AV533" i="1" s="1"/>
  <c r="T514" i="1"/>
  <c r="T535" i="1" s="1"/>
  <c r="AJ519" i="1"/>
  <c r="AJ540" i="1" s="1"/>
  <c r="AJ509" i="1"/>
  <c r="AJ530" i="1" s="1"/>
  <c r="AD514" i="1"/>
  <c r="AD535" i="1" s="1"/>
  <c r="AP516" i="1"/>
  <c r="AP537" i="1" s="1"/>
  <c r="AS504" i="1"/>
  <c r="AS525" i="1" s="1"/>
  <c r="AE505" i="1"/>
  <c r="AE526" i="1" s="1"/>
  <c r="Q506" i="1"/>
  <c r="Q527" i="1" s="1"/>
  <c r="BA508" i="1"/>
  <c r="BA529" i="1" s="1"/>
  <c r="AM509" i="1"/>
  <c r="AM530" i="1" s="1"/>
  <c r="Y510" i="1"/>
  <c r="Y531" i="1" s="1"/>
  <c r="K511" i="1"/>
  <c r="K532" i="1" s="1"/>
  <c r="AU513" i="1"/>
  <c r="AU534" i="1" s="1"/>
  <c r="AG514" i="1"/>
  <c r="AG535" i="1" s="1"/>
  <c r="Z515" i="1"/>
  <c r="Z536" i="1" s="1"/>
  <c r="AV518" i="1"/>
  <c r="AV539" i="1" s="1"/>
  <c r="T520" i="1"/>
  <c r="T541" i="1" s="1"/>
  <c r="AK515" i="1"/>
  <c r="AK536" i="1" s="1"/>
  <c r="W516" i="1"/>
  <c r="W537" i="1" s="1"/>
  <c r="AS519" i="1"/>
  <c r="AS540" i="1" s="1"/>
  <c r="AE520" i="1"/>
  <c r="AE541" i="1" s="1"/>
  <c r="AJ507" i="1"/>
  <c r="AJ528" i="1" s="1"/>
  <c r="AR506" i="1"/>
  <c r="AR527" i="1" s="1"/>
  <c r="P508" i="1"/>
  <c r="P529" i="1" s="1"/>
  <c r="AP511" i="1"/>
  <c r="AP532" i="1" s="1"/>
  <c r="N513" i="1"/>
  <c r="N534" i="1" s="1"/>
  <c r="L515" i="1"/>
  <c r="L536" i="1" s="1"/>
  <c r="AD508" i="1"/>
  <c r="AD529" i="1" s="1"/>
  <c r="AZ511" i="1"/>
  <c r="AZ532" i="1" s="1"/>
  <c r="X513" i="1"/>
  <c r="X534" i="1" s="1"/>
  <c r="AZ515" i="1"/>
  <c r="AZ536" i="1" s="1"/>
  <c r="AZ517" i="1"/>
  <c r="AZ538" i="1" s="1"/>
  <c r="BA505" i="1"/>
  <c r="BA526" i="1" s="1"/>
  <c r="AM506" i="1"/>
  <c r="AM527" i="1" s="1"/>
  <c r="Y507" i="1"/>
  <c r="Y528" i="1" s="1"/>
  <c r="K508" i="1"/>
  <c r="K529" i="1" s="1"/>
  <c r="AU510" i="1"/>
  <c r="AU531" i="1" s="1"/>
  <c r="AG511" i="1"/>
  <c r="AG532" i="1" s="1"/>
  <c r="S512" i="1"/>
  <c r="S533" i="1" s="1"/>
  <c r="BC514" i="1"/>
  <c r="BC535" i="1" s="1"/>
  <c r="AP517" i="1"/>
  <c r="AP538" i="1" s="1"/>
  <c r="N519" i="1"/>
  <c r="N540" i="1" s="1"/>
  <c r="AS516" i="1"/>
  <c r="AS537" i="1" s="1"/>
  <c r="AE517" i="1"/>
  <c r="AE538" i="1" s="1"/>
  <c r="Q518" i="1"/>
  <c r="Q539" i="1" s="1"/>
  <c r="BA520" i="1"/>
  <c r="BA541" i="1" s="1"/>
  <c r="AP504" i="1"/>
  <c r="AP525" i="1" s="1"/>
  <c r="N506" i="1"/>
  <c r="N527" i="1" s="1"/>
  <c r="V505" i="1"/>
  <c r="V526" i="1" s="1"/>
  <c r="AV508" i="1"/>
  <c r="AV529" i="1" s="1"/>
  <c r="T510" i="1"/>
  <c r="T531" i="1" s="1"/>
  <c r="AP513" i="1"/>
  <c r="AP534" i="1" s="1"/>
  <c r="AT516" i="1"/>
  <c r="AT537" i="1" s="1"/>
  <c r="AD510" i="1"/>
  <c r="AD531" i="1" s="1"/>
  <c r="AZ513" i="1"/>
  <c r="AZ534" i="1" s="1"/>
  <c r="J515" i="1"/>
  <c r="J536" i="1" s="1"/>
  <c r="AD518" i="1"/>
  <c r="AD539" i="1" s="1"/>
  <c r="Q504" i="1"/>
  <c r="Q525" i="1" s="1"/>
  <c r="BA506" i="1"/>
  <c r="BA527" i="1" s="1"/>
  <c r="AM507" i="1"/>
  <c r="AM528" i="1" s="1"/>
  <c r="Y508" i="1"/>
  <c r="Y529" i="1" s="1"/>
  <c r="K509" i="1"/>
  <c r="K530" i="1" s="1"/>
  <c r="AU511" i="1"/>
  <c r="AU532" i="1" s="1"/>
  <c r="AG512" i="1"/>
  <c r="AG533" i="1" s="1"/>
  <c r="S513" i="1"/>
  <c r="S534" i="1" s="1"/>
  <c r="T516" i="1"/>
  <c r="T537" i="1" s="1"/>
  <c r="AP519" i="1"/>
  <c r="AP540" i="1" s="1"/>
  <c r="AS517" i="1"/>
  <c r="AS538" i="1" s="1"/>
  <c r="AE518" i="1"/>
  <c r="AE539" i="1" s="1"/>
  <c r="Q519" i="1"/>
  <c r="Q540" i="1" s="1"/>
  <c r="P504" i="1"/>
  <c r="P525" i="1" s="1"/>
  <c r="AL507" i="1"/>
  <c r="AL528" i="1" s="1"/>
  <c r="N509" i="1"/>
  <c r="N530" i="1" s="1"/>
  <c r="AJ512" i="1"/>
  <c r="AJ533" i="1" s="1"/>
  <c r="X509" i="1"/>
  <c r="X530" i="1" s="1"/>
  <c r="AT512" i="1"/>
  <c r="AT533" i="1" s="1"/>
  <c r="R514" i="1"/>
  <c r="R535" i="1" s="1"/>
  <c r="AB519" i="1"/>
  <c r="AB540" i="1" s="1"/>
  <c r="R516" i="1"/>
  <c r="R537" i="1" s="1"/>
  <c r="AN519" i="1"/>
  <c r="AN540" i="1" s="1"/>
  <c r="AU504" i="1"/>
  <c r="AU525" i="1" s="1"/>
  <c r="AG505" i="1"/>
  <c r="AG526" i="1" s="1"/>
  <c r="S506" i="1"/>
  <c r="S527" i="1" s="1"/>
  <c r="BC508" i="1"/>
  <c r="BC529" i="1" s="1"/>
  <c r="AO509" i="1"/>
  <c r="AO530" i="1" s="1"/>
  <c r="AA510" i="1"/>
  <c r="AA531" i="1" s="1"/>
  <c r="M511" i="1"/>
  <c r="M532" i="1" s="1"/>
  <c r="AW513" i="1"/>
  <c r="AW534" i="1" s="1"/>
  <c r="AI514" i="1"/>
  <c r="AI535" i="1" s="1"/>
  <c r="AD515" i="1"/>
  <c r="AD536" i="1" s="1"/>
  <c r="AZ518" i="1"/>
  <c r="AZ539" i="1" s="1"/>
  <c r="X520" i="1"/>
  <c r="X541" i="1" s="1"/>
  <c r="AM515" i="1"/>
  <c r="AM536" i="1" s="1"/>
  <c r="Y516" i="1"/>
  <c r="Y537" i="1" s="1"/>
  <c r="K517" i="1"/>
  <c r="K538" i="1" s="1"/>
  <c r="AU519" i="1"/>
  <c r="AU540" i="1" s="1"/>
  <c r="AG520" i="1"/>
  <c r="AG541" i="1" s="1"/>
  <c r="R504" i="1"/>
  <c r="R525" i="1" s="1"/>
  <c r="AN507" i="1"/>
  <c r="AN528" i="1" s="1"/>
  <c r="AV506" i="1"/>
  <c r="AV527" i="1" s="1"/>
  <c r="X508" i="1"/>
  <c r="X529" i="1" s="1"/>
  <c r="AT511" i="1"/>
  <c r="AT532" i="1" s="1"/>
  <c r="R513" i="1"/>
  <c r="R534" i="1" s="1"/>
  <c r="AB515" i="1"/>
  <c r="AB536" i="1" s="1"/>
  <c r="AH508" i="1"/>
  <c r="AH529" i="1" s="1"/>
  <c r="BD511" i="1"/>
  <c r="BD532" i="1" s="1"/>
  <c r="AB513" i="1"/>
  <c r="AB534" i="1" s="1"/>
  <c r="BC505" i="1"/>
  <c r="BC526" i="1" s="1"/>
  <c r="AO506" i="1"/>
  <c r="AO527" i="1" s="1"/>
  <c r="AA507" i="1"/>
  <c r="AA528" i="1" s="1"/>
  <c r="M508" i="1"/>
  <c r="M529" i="1" s="1"/>
  <c r="AW510" i="1"/>
  <c r="AW531" i="1" s="1"/>
  <c r="AI511" i="1"/>
  <c r="AI532" i="1" s="1"/>
  <c r="U512" i="1"/>
  <c r="U533" i="1" s="1"/>
  <c r="CG512" i="1"/>
  <c r="CG533" i="1" s="1"/>
  <c r="AT517" i="1"/>
  <c r="AT538" i="1" s="1"/>
  <c r="R519" i="1"/>
  <c r="R540" i="1" s="1"/>
  <c r="AU516" i="1"/>
  <c r="AU537" i="1" s="1"/>
  <c r="AG517" i="1"/>
  <c r="AG538" i="1" s="1"/>
  <c r="S518" i="1"/>
  <c r="S539" i="1" s="1"/>
  <c r="BC520" i="1"/>
  <c r="BC541" i="1" s="1"/>
  <c r="AU520" i="1"/>
  <c r="AU541" i="1" s="1"/>
  <c r="AP512" i="1"/>
  <c r="AP533" i="1" s="1"/>
  <c r="L519" i="1"/>
  <c r="L540" i="1" s="1"/>
  <c r="AF519" i="1"/>
  <c r="AF540" i="1" s="1"/>
  <c r="W505" i="1"/>
  <c r="W526" i="1" s="1"/>
  <c r="AS508" i="1"/>
  <c r="AS529" i="1" s="1"/>
  <c r="Q510" i="1"/>
  <c r="Q531" i="1" s="1"/>
  <c r="AM513" i="1"/>
  <c r="AM534" i="1" s="1"/>
  <c r="K515" i="1"/>
  <c r="K536" i="1" s="1"/>
  <c r="AF518" i="1"/>
  <c r="AF539" i="1" s="1"/>
  <c r="AC515" i="1"/>
  <c r="AC536" i="1" s="1"/>
  <c r="O516" i="1"/>
  <c r="O537" i="1" s="1"/>
  <c r="AK519" i="1"/>
  <c r="AK540" i="1" s="1"/>
  <c r="BE500" i="1" l="1"/>
  <c r="BD502" i="1"/>
  <c r="BD523" i="1" s="1"/>
  <c r="BD503" i="1"/>
  <c r="BD524" i="1" s="1"/>
  <c r="BF500" i="1" l="1"/>
  <c r="BE502" i="1"/>
  <c r="BE523" i="1" s="1"/>
  <c r="BE503" i="1"/>
  <c r="BE524" i="1" s="1"/>
  <c r="BE513" i="1"/>
  <c r="BE534" i="1" s="1"/>
  <c r="BE510" i="1"/>
  <c r="BE531" i="1" s="1"/>
  <c r="BE508" i="1"/>
  <c r="BE529" i="1" s="1"/>
  <c r="BE512" i="1"/>
  <c r="BE533" i="1" s="1"/>
  <c r="BE520" i="1"/>
  <c r="BE541" i="1" s="1"/>
  <c r="BE515" i="1"/>
  <c r="BE536" i="1" s="1"/>
  <c r="BE519" i="1"/>
  <c r="BE540" i="1" s="1"/>
  <c r="BE514" i="1"/>
  <c r="BE535" i="1" s="1"/>
  <c r="BE509" i="1"/>
  <c r="BE530" i="1" s="1"/>
  <c r="BE506" i="1"/>
  <c r="BE527" i="1" s="1"/>
  <c r="BE507" i="1"/>
  <c r="BE528" i="1" s="1"/>
  <c r="BE516" i="1"/>
  <c r="BE537" i="1" s="1"/>
  <c r="BE511" i="1"/>
  <c r="BE532" i="1" s="1"/>
  <c r="BE505" i="1"/>
  <c r="BE526" i="1" s="1"/>
  <c r="BE517" i="1"/>
  <c r="BE538" i="1" s="1"/>
  <c r="BE518" i="1"/>
  <c r="BE539" i="1" s="1"/>
  <c r="BE504" i="1"/>
  <c r="BE525" i="1" s="1"/>
  <c r="BG500" i="1" l="1"/>
  <c r="BF502" i="1"/>
  <c r="BF523" i="1" s="1"/>
  <c r="BF503" i="1"/>
  <c r="BF524" i="1" s="1"/>
  <c r="BF514" i="1"/>
  <c r="BF535" i="1" s="1"/>
  <c r="BF509" i="1"/>
  <c r="BF530" i="1" s="1"/>
  <c r="BF515" i="1"/>
  <c r="BF536" i="1" s="1"/>
  <c r="BF518" i="1"/>
  <c r="BF539" i="1" s="1"/>
  <c r="BF511" i="1"/>
  <c r="BF532" i="1" s="1"/>
  <c r="BF517" i="1"/>
  <c r="BF538" i="1" s="1"/>
  <c r="BF504" i="1"/>
  <c r="BF525" i="1" s="1"/>
  <c r="BF507" i="1"/>
  <c r="BF528" i="1" s="1"/>
  <c r="BF510" i="1"/>
  <c r="BF531" i="1" s="1"/>
  <c r="BF513" i="1"/>
  <c r="BF534" i="1" s="1"/>
  <c r="BF519" i="1"/>
  <c r="BF540" i="1" s="1"/>
  <c r="BF505" i="1"/>
  <c r="BF526" i="1" s="1"/>
  <c r="BF516" i="1"/>
  <c r="BF537" i="1" s="1"/>
  <c r="BF520" i="1"/>
  <c r="BF541" i="1" s="1"/>
  <c r="BF512" i="1"/>
  <c r="BF533" i="1" s="1"/>
  <c r="BF508" i="1"/>
  <c r="BF529" i="1" s="1"/>
  <c r="BF506" i="1"/>
  <c r="BF527" i="1" s="1"/>
  <c r="BH500" i="1" l="1"/>
  <c r="BG502" i="1"/>
  <c r="BG523" i="1" s="1"/>
  <c r="BG503" i="1"/>
  <c r="BG524" i="1" s="1"/>
  <c r="BG504" i="1"/>
  <c r="BG525" i="1" s="1"/>
  <c r="BG520" i="1"/>
  <c r="BG541" i="1" s="1"/>
  <c r="BG511" i="1"/>
  <c r="BG532" i="1" s="1"/>
  <c r="BG512" i="1"/>
  <c r="BG533" i="1" s="1"/>
  <c r="BG518" i="1"/>
  <c r="BG539" i="1" s="1"/>
  <c r="BG515" i="1"/>
  <c r="BG536" i="1" s="1"/>
  <c r="BG507" i="1"/>
  <c r="BG528" i="1" s="1"/>
  <c r="BG519" i="1"/>
  <c r="BG540" i="1" s="1"/>
  <c r="BG505" i="1"/>
  <c r="BG526" i="1" s="1"/>
  <c r="BG510" i="1"/>
  <c r="BG531" i="1" s="1"/>
  <c r="BG514" i="1"/>
  <c r="BG535" i="1" s="1"/>
  <c r="BG508" i="1"/>
  <c r="BG529" i="1" s="1"/>
  <c r="BG509" i="1"/>
  <c r="BG530" i="1" s="1"/>
  <c r="BG517" i="1"/>
  <c r="BG538" i="1" s="1"/>
  <c r="BG513" i="1"/>
  <c r="BG534" i="1" s="1"/>
  <c r="BG506" i="1"/>
  <c r="BG527" i="1" s="1"/>
  <c r="BG516" i="1"/>
  <c r="BG537" i="1" s="1"/>
  <c r="BI500" i="1" l="1"/>
  <c r="BH502" i="1"/>
  <c r="BH523" i="1" s="1"/>
  <c r="BH503" i="1"/>
  <c r="BH524" i="1" s="1"/>
  <c r="BH515" i="1"/>
  <c r="BH536" i="1" s="1"/>
  <c r="BH513" i="1"/>
  <c r="BH534" i="1" s="1"/>
  <c r="BH506" i="1"/>
  <c r="BH527" i="1" s="1"/>
  <c r="BH516" i="1"/>
  <c r="BH537" i="1" s="1"/>
  <c r="BH508" i="1"/>
  <c r="BH529" i="1" s="1"/>
  <c r="BH519" i="1"/>
  <c r="BH540" i="1" s="1"/>
  <c r="BH509" i="1"/>
  <c r="BH530" i="1" s="1"/>
  <c r="BH507" i="1"/>
  <c r="BH528" i="1" s="1"/>
  <c r="BH514" i="1"/>
  <c r="BH535" i="1" s="1"/>
  <c r="BH517" i="1"/>
  <c r="BH538" i="1" s="1"/>
  <c r="BH504" i="1"/>
  <c r="BH525" i="1" s="1"/>
  <c r="BH511" i="1"/>
  <c r="BH532" i="1" s="1"/>
  <c r="BH510" i="1"/>
  <c r="BH531" i="1" s="1"/>
  <c r="BH512" i="1"/>
  <c r="BH533" i="1" s="1"/>
  <c r="BH518" i="1"/>
  <c r="BH539" i="1" s="1"/>
  <c r="BH505" i="1"/>
  <c r="BH526" i="1" s="1"/>
  <c r="BH520" i="1"/>
  <c r="BH541" i="1" s="1"/>
  <c r="BJ500" i="1" l="1"/>
  <c r="BI502" i="1"/>
  <c r="BI523" i="1" s="1"/>
  <c r="BI503" i="1"/>
  <c r="BI524" i="1" s="1"/>
  <c r="BI514" i="1"/>
  <c r="BI535" i="1" s="1"/>
  <c r="BI507" i="1"/>
  <c r="BI528" i="1" s="1"/>
  <c r="BI516" i="1"/>
  <c r="BI537" i="1" s="1"/>
  <c r="BI505" i="1"/>
  <c r="BI526" i="1" s="1"/>
  <c r="BI512" i="1"/>
  <c r="BI533" i="1" s="1"/>
  <c r="BI513" i="1"/>
  <c r="BI534" i="1" s="1"/>
  <c r="BI504" i="1"/>
  <c r="BI525" i="1" s="1"/>
  <c r="BI519" i="1"/>
  <c r="BI540" i="1" s="1"/>
  <c r="BI517" i="1"/>
  <c r="BI538" i="1" s="1"/>
  <c r="BI520" i="1"/>
  <c r="BI541" i="1" s="1"/>
  <c r="BI506" i="1"/>
  <c r="BI527" i="1" s="1"/>
  <c r="BI511" i="1"/>
  <c r="BI532" i="1" s="1"/>
  <c r="BI508" i="1"/>
  <c r="BI529" i="1" s="1"/>
  <c r="BI509" i="1"/>
  <c r="BI530" i="1" s="1"/>
  <c r="BI510" i="1"/>
  <c r="BI531" i="1" s="1"/>
  <c r="BI518" i="1"/>
  <c r="BI539" i="1" s="1"/>
  <c r="BI515" i="1"/>
  <c r="BI536" i="1" s="1"/>
  <c r="BK500" i="1" l="1"/>
  <c r="BJ502" i="1"/>
  <c r="BJ523" i="1" s="1"/>
  <c r="BJ503" i="1"/>
  <c r="BJ524" i="1" s="1"/>
  <c r="BJ516" i="1"/>
  <c r="BJ537" i="1" s="1"/>
  <c r="BJ515" i="1"/>
  <c r="BJ536" i="1" s="1"/>
  <c r="BJ512" i="1"/>
  <c r="BJ533" i="1" s="1"/>
  <c r="BJ511" i="1"/>
  <c r="BJ532" i="1" s="1"/>
  <c r="BJ505" i="1"/>
  <c r="BJ526" i="1" s="1"/>
  <c r="BJ519" i="1"/>
  <c r="BJ540" i="1" s="1"/>
  <c r="BJ506" i="1"/>
  <c r="BJ527" i="1" s="1"/>
  <c r="BJ509" i="1"/>
  <c r="BJ530" i="1" s="1"/>
  <c r="BJ507" i="1"/>
  <c r="BJ528" i="1" s="1"/>
  <c r="BJ508" i="1"/>
  <c r="BJ529" i="1" s="1"/>
  <c r="BJ510" i="1"/>
  <c r="BJ531" i="1" s="1"/>
  <c r="BJ514" i="1"/>
  <c r="BJ535" i="1" s="1"/>
  <c r="BJ518" i="1"/>
  <c r="BJ539" i="1" s="1"/>
  <c r="BJ517" i="1"/>
  <c r="BJ538" i="1" s="1"/>
  <c r="BJ504" i="1"/>
  <c r="BJ525" i="1" s="1"/>
  <c r="BJ513" i="1"/>
  <c r="BJ534" i="1" s="1"/>
  <c r="BJ520" i="1"/>
  <c r="BJ541" i="1" s="1"/>
  <c r="BL500" i="1" l="1"/>
  <c r="BK502" i="1"/>
  <c r="BK523" i="1" s="1"/>
  <c r="BK503" i="1"/>
  <c r="BK524" i="1" s="1"/>
  <c r="BK513" i="1"/>
  <c r="BK534" i="1" s="1"/>
  <c r="BK520" i="1"/>
  <c r="BK541" i="1" s="1"/>
  <c r="BK510" i="1"/>
  <c r="BK531" i="1" s="1"/>
  <c r="BK511" i="1"/>
  <c r="BK532" i="1" s="1"/>
  <c r="BK516" i="1"/>
  <c r="BK537" i="1" s="1"/>
  <c r="BK508" i="1"/>
  <c r="BK529" i="1" s="1"/>
  <c r="BK505" i="1"/>
  <c r="BK526" i="1" s="1"/>
  <c r="BK517" i="1"/>
  <c r="BK538" i="1" s="1"/>
  <c r="BK518" i="1"/>
  <c r="BK539" i="1" s="1"/>
  <c r="BK507" i="1"/>
  <c r="BK528" i="1" s="1"/>
  <c r="BK515" i="1"/>
  <c r="BK536" i="1" s="1"/>
  <c r="BK512" i="1"/>
  <c r="BK533" i="1" s="1"/>
  <c r="BK509" i="1"/>
  <c r="BK530" i="1" s="1"/>
  <c r="BK504" i="1"/>
  <c r="BK525" i="1" s="1"/>
  <c r="BK519" i="1"/>
  <c r="BK540" i="1" s="1"/>
  <c r="BK514" i="1"/>
  <c r="BK535" i="1" s="1"/>
  <c r="BK506" i="1"/>
  <c r="BK527" i="1" s="1"/>
  <c r="BM500" i="1" l="1"/>
  <c r="BL502" i="1"/>
  <c r="BL523" i="1" s="1"/>
  <c r="BL503" i="1"/>
  <c r="BL524" i="1" s="1"/>
  <c r="BL505" i="1"/>
  <c r="BL526" i="1" s="1"/>
  <c r="BL509" i="1"/>
  <c r="BL530" i="1" s="1"/>
  <c r="BL516" i="1"/>
  <c r="BL537" i="1" s="1"/>
  <c r="BL504" i="1"/>
  <c r="BL525" i="1" s="1"/>
  <c r="BL517" i="1"/>
  <c r="BL538" i="1" s="1"/>
  <c r="BL513" i="1"/>
  <c r="BL534" i="1" s="1"/>
  <c r="BL512" i="1"/>
  <c r="BL533" i="1" s="1"/>
  <c r="BL510" i="1"/>
  <c r="BL531" i="1" s="1"/>
  <c r="BL514" i="1"/>
  <c r="BL535" i="1" s="1"/>
  <c r="BL511" i="1"/>
  <c r="BL532" i="1" s="1"/>
  <c r="BL515" i="1"/>
  <c r="BL536" i="1" s="1"/>
  <c r="BL508" i="1"/>
  <c r="BL529" i="1" s="1"/>
  <c r="BL506" i="1"/>
  <c r="BL527" i="1" s="1"/>
  <c r="BL518" i="1"/>
  <c r="BL539" i="1" s="1"/>
  <c r="BL519" i="1"/>
  <c r="BL540" i="1" s="1"/>
  <c r="BL520" i="1"/>
  <c r="BL541" i="1" s="1"/>
  <c r="BL507" i="1"/>
  <c r="BL528" i="1" s="1"/>
  <c r="BN500" i="1" l="1"/>
  <c r="BM502" i="1"/>
  <c r="BM523" i="1" s="1"/>
  <c r="BM503" i="1"/>
  <c r="BM524" i="1" s="1"/>
  <c r="BM513" i="1"/>
  <c r="BM534" i="1" s="1"/>
  <c r="BM510" i="1"/>
  <c r="BM531" i="1" s="1"/>
  <c r="BM511" i="1"/>
  <c r="BM532" i="1" s="1"/>
  <c r="BM505" i="1"/>
  <c r="BM526" i="1" s="1"/>
  <c r="BM520" i="1"/>
  <c r="BM541" i="1" s="1"/>
  <c r="BM509" i="1"/>
  <c r="BM530" i="1" s="1"/>
  <c r="BM504" i="1"/>
  <c r="BM525" i="1" s="1"/>
  <c r="BM508" i="1"/>
  <c r="BM529" i="1" s="1"/>
  <c r="BM517" i="1"/>
  <c r="BM538" i="1" s="1"/>
  <c r="BM515" i="1"/>
  <c r="BM536" i="1" s="1"/>
  <c r="BM514" i="1"/>
  <c r="BM535" i="1" s="1"/>
  <c r="BM512" i="1"/>
  <c r="BM533" i="1" s="1"/>
  <c r="BM506" i="1"/>
  <c r="BM527" i="1" s="1"/>
  <c r="BM518" i="1"/>
  <c r="BM539" i="1" s="1"/>
  <c r="BM519" i="1"/>
  <c r="BM540" i="1" s="1"/>
  <c r="BM507" i="1"/>
  <c r="BM528" i="1" s="1"/>
  <c r="BM516" i="1"/>
  <c r="BM537" i="1" s="1"/>
  <c r="BO500" i="1" l="1"/>
  <c r="BN502" i="1"/>
  <c r="BN523" i="1" s="1"/>
  <c r="BN503" i="1"/>
  <c r="BN524" i="1" s="1"/>
  <c r="BN512" i="1"/>
  <c r="BN533" i="1" s="1"/>
  <c r="BN517" i="1"/>
  <c r="BN538" i="1" s="1"/>
  <c r="BN509" i="1"/>
  <c r="BN530" i="1" s="1"/>
  <c r="BN515" i="1"/>
  <c r="BN536" i="1" s="1"/>
  <c r="BN518" i="1"/>
  <c r="BN539" i="1" s="1"/>
  <c r="BN514" i="1"/>
  <c r="BN535" i="1" s="1"/>
  <c r="BN508" i="1"/>
  <c r="BN529" i="1" s="1"/>
  <c r="BN510" i="1"/>
  <c r="BN531" i="1" s="1"/>
  <c r="BN504" i="1"/>
  <c r="BN525" i="1" s="1"/>
  <c r="BN513" i="1"/>
  <c r="BN534" i="1" s="1"/>
  <c r="BN519" i="1"/>
  <c r="BN540" i="1" s="1"/>
  <c r="BN516" i="1"/>
  <c r="BN537" i="1" s="1"/>
  <c r="BN520" i="1"/>
  <c r="BN541" i="1" s="1"/>
  <c r="BN507" i="1"/>
  <c r="BN528" i="1" s="1"/>
  <c r="BN506" i="1"/>
  <c r="BN527" i="1" s="1"/>
  <c r="BN511" i="1"/>
  <c r="BN532" i="1" s="1"/>
  <c r="BN505" i="1"/>
  <c r="BN526" i="1" s="1"/>
  <c r="BP500" i="1" l="1"/>
  <c r="BO502" i="1"/>
  <c r="BO523" i="1" s="1"/>
  <c r="BO503" i="1"/>
  <c r="BO524" i="1" s="1"/>
  <c r="BO509" i="1"/>
  <c r="BO530" i="1" s="1"/>
  <c r="BO516" i="1"/>
  <c r="BO537" i="1" s="1"/>
  <c r="BO514" i="1"/>
  <c r="BO535" i="1" s="1"/>
  <c r="BO512" i="1"/>
  <c r="BO533" i="1" s="1"/>
  <c r="BO513" i="1"/>
  <c r="BO534" i="1" s="1"/>
  <c r="BO510" i="1"/>
  <c r="BO531" i="1" s="1"/>
  <c r="BO507" i="1"/>
  <c r="BO528" i="1" s="1"/>
  <c r="BO520" i="1"/>
  <c r="BO541" i="1" s="1"/>
  <c r="BO508" i="1"/>
  <c r="BO529" i="1" s="1"/>
  <c r="BO517" i="1"/>
  <c r="BO538" i="1" s="1"/>
  <c r="BO515" i="1"/>
  <c r="BO536" i="1" s="1"/>
  <c r="BO506" i="1"/>
  <c r="BO527" i="1" s="1"/>
  <c r="BO518" i="1"/>
  <c r="BO539" i="1" s="1"/>
  <c r="BO504" i="1"/>
  <c r="BO525" i="1" s="1"/>
  <c r="BO519" i="1"/>
  <c r="BO540" i="1" s="1"/>
  <c r="BO505" i="1"/>
  <c r="BO526" i="1" s="1"/>
  <c r="BO511" i="1"/>
  <c r="BO532" i="1" s="1"/>
  <c r="BQ500" i="1" l="1"/>
  <c r="BP502" i="1"/>
  <c r="BP523" i="1" s="1"/>
  <c r="BP503" i="1"/>
  <c r="BP524" i="1" s="1"/>
  <c r="BP513" i="1"/>
  <c r="BP534" i="1" s="1"/>
  <c r="BP518" i="1"/>
  <c r="BP539" i="1" s="1"/>
  <c r="BP514" i="1"/>
  <c r="BP535" i="1" s="1"/>
  <c r="BP508" i="1"/>
  <c r="BP529" i="1" s="1"/>
  <c r="BP516" i="1"/>
  <c r="BP537" i="1" s="1"/>
  <c r="BP506" i="1"/>
  <c r="BP527" i="1" s="1"/>
  <c r="BP515" i="1"/>
  <c r="BP536" i="1" s="1"/>
  <c r="BP520" i="1"/>
  <c r="BP541" i="1" s="1"/>
  <c r="BP509" i="1"/>
  <c r="BP530" i="1" s="1"/>
  <c r="BP507" i="1"/>
  <c r="BP528" i="1" s="1"/>
  <c r="BP512" i="1"/>
  <c r="BP533" i="1" s="1"/>
  <c r="BP511" i="1"/>
  <c r="BP532" i="1" s="1"/>
  <c r="BP519" i="1"/>
  <c r="BP540" i="1" s="1"/>
  <c r="BP517" i="1"/>
  <c r="BP538" i="1" s="1"/>
  <c r="BP510" i="1"/>
  <c r="BP531" i="1" s="1"/>
  <c r="BP504" i="1"/>
  <c r="BP525" i="1" s="1"/>
  <c r="BP505" i="1"/>
  <c r="BP526" i="1" s="1"/>
  <c r="BR500" i="1" l="1"/>
  <c r="BQ502" i="1"/>
  <c r="BQ523" i="1" s="1"/>
  <c r="BQ503" i="1"/>
  <c r="BQ524" i="1" s="1"/>
  <c r="BQ508" i="1"/>
  <c r="BQ529" i="1" s="1"/>
  <c r="BQ505" i="1"/>
  <c r="BQ526" i="1" s="1"/>
  <c r="BQ506" i="1"/>
  <c r="BQ527" i="1" s="1"/>
  <c r="BQ510" i="1"/>
  <c r="BQ531" i="1" s="1"/>
  <c r="BQ518" i="1"/>
  <c r="BQ539" i="1" s="1"/>
  <c r="BQ515" i="1"/>
  <c r="BQ536" i="1" s="1"/>
  <c r="BQ517" i="1"/>
  <c r="BQ538" i="1" s="1"/>
  <c r="BQ512" i="1"/>
  <c r="BQ533" i="1" s="1"/>
  <c r="BQ513" i="1"/>
  <c r="BQ534" i="1" s="1"/>
  <c r="BQ514" i="1"/>
  <c r="BQ535" i="1" s="1"/>
  <c r="BQ507" i="1"/>
  <c r="BQ528" i="1" s="1"/>
  <c r="BQ504" i="1"/>
  <c r="BQ525" i="1" s="1"/>
  <c r="BQ519" i="1"/>
  <c r="BQ540" i="1" s="1"/>
  <c r="BQ511" i="1"/>
  <c r="BQ532" i="1" s="1"/>
  <c r="BQ520" i="1"/>
  <c r="BQ541" i="1" s="1"/>
  <c r="BQ509" i="1"/>
  <c r="BQ530" i="1" s="1"/>
  <c r="BQ516" i="1"/>
  <c r="BQ537" i="1" s="1"/>
  <c r="BS500" i="1" l="1"/>
  <c r="BR502" i="1"/>
  <c r="BR523" i="1" s="1"/>
  <c r="BR503" i="1"/>
  <c r="BR524" i="1" s="1"/>
  <c r="BR507" i="1"/>
  <c r="BR528" i="1" s="1"/>
  <c r="BR510" i="1"/>
  <c r="BR531" i="1" s="1"/>
  <c r="BR505" i="1"/>
  <c r="BR526" i="1" s="1"/>
  <c r="BR512" i="1"/>
  <c r="BR533" i="1" s="1"/>
  <c r="BR519" i="1"/>
  <c r="BR540" i="1" s="1"/>
  <c r="BR516" i="1"/>
  <c r="BR537" i="1" s="1"/>
  <c r="BR515" i="1"/>
  <c r="BR536" i="1" s="1"/>
  <c r="BR511" i="1"/>
  <c r="BR532" i="1" s="1"/>
  <c r="BR517" i="1"/>
  <c r="BR538" i="1" s="1"/>
  <c r="BR520" i="1"/>
  <c r="BR541" i="1" s="1"/>
  <c r="BR504" i="1"/>
  <c r="BR525" i="1" s="1"/>
  <c r="BR513" i="1"/>
  <c r="BR534" i="1" s="1"/>
  <c r="BR518" i="1"/>
  <c r="BR539" i="1" s="1"/>
  <c r="BR508" i="1"/>
  <c r="BR529" i="1" s="1"/>
  <c r="BR514" i="1"/>
  <c r="BR535" i="1" s="1"/>
  <c r="BR506" i="1"/>
  <c r="BR527" i="1" s="1"/>
  <c r="BR509" i="1"/>
  <c r="BR530" i="1" s="1"/>
  <c r="BT500" i="1" l="1"/>
  <c r="BS502" i="1"/>
  <c r="BS523" i="1" s="1"/>
  <c r="BS503" i="1"/>
  <c r="BS524" i="1" s="1"/>
  <c r="BS508" i="1"/>
  <c r="BS529" i="1" s="1"/>
  <c r="BS505" i="1"/>
  <c r="BS526" i="1" s="1"/>
  <c r="BS506" i="1"/>
  <c r="BS527" i="1" s="1"/>
  <c r="BS515" i="1"/>
  <c r="BS536" i="1" s="1"/>
  <c r="BS510" i="1"/>
  <c r="BS531" i="1" s="1"/>
  <c r="BS504" i="1"/>
  <c r="BS525" i="1" s="1"/>
  <c r="BS516" i="1"/>
  <c r="BS537" i="1" s="1"/>
  <c r="BS517" i="1"/>
  <c r="BS538" i="1" s="1"/>
  <c r="BS513" i="1"/>
  <c r="BS534" i="1" s="1"/>
  <c r="BS514" i="1"/>
  <c r="BS535" i="1" s="1"/>
  <c r="BS520" i="1"/>
  <c r="BS541" i="1" s="1"/>
  <c r="BS512" i="1"/>
  <c r="BS533" i="1" s="1"/>
  <c r="BS509" i="1"/>
  <c r="BS530" i="1" s="1"/>
  <c r="BS507" i="1"/>
  <c r="BS528" i="1" s="1"/>
  <c r="BS511" i="1"/>
  <c r="BS532" i="1" s="1"/>
  <c r="BS519" i="1"/>
  <c r="BS540" i="1" s="1"/>
  <c r="BS518" i="1"/>
  <c r="BS539" i="1" s="1"/>
  <c r="BU500" i="1" l="1"/>
  <c r="BT502" i="1"/>
  <c r="BT523" i="1" s="1"/>
  <c r="BT503" i="1"/>
  <c r="BT524" i="1" s="1"/>
  <c r="BT514" i="1"/>
  <c r="BT535" i="1" s="1"/>
  <c r="BT519" i="1"/>
  <c r="BT540" i="1" s="1"/>
  <c r="BT505" i="1"/>
  <c r="BT526" i="1" s="1"/>
  <c r="BT513" i="1"/>
  <c r="BT534" i="1" s="1"/>
  <c r="BT508" i="1"/>
  <c r="BT529" i="1" s="1"/>
  <c r="BT510" i="1"/>
  <c r="BT531" i="1" s="1"/>
  <c r="BT516" i="1"/>
  <c r="BT537" i="1" s="1"/>
  <c r="BT504" i="1"/>
  <c r="BT525" i="1" s="1"/>
  <c r="BT515" i="1"/>
  <c r="BT536" i="1" s="1"/>
  <c r="BT507" i="1"/>
  <c r="BT528" i="1" s="1"/>
  <c r="BT517" i="1"/>
  <c r="BT538" i="1" s="1"/>
  <c r="BT511" i="1"/>
  <c r="BT532" i="1" s="1"/>
  <c r="BT509" i="1"/>
  <c r="BT530" i="1" s="1"/>
  <c r="BT520" i="1"/>
  <c r="BT541" i="1" s="1"/>
  <c r="BT512" i="1"/>
  <c r="BT533" i="1" s="1"/>
  <c r="BT518" i="1"/>
  <c r="BT539" i="1" s="1"/>
  <c r="BT506" i="1"/>
  <c r="BT527" i="1" s="1"/>
  <c r="BV500" i="1" l="1"/>
  <c r="BU502" i="1"/>
  <c r="BU523" i="1" s="1"/>
  <c r="BU503" i="1"/>
  <c r="BU524" i="1" s="1"/>
  <c r="BU518" i="1"/>
  <c r="BU539" i="1" s="1"/>
  <c r="BU504" i="1"/>
  <c r="BU525" i="1" s="1"/>
  <c r="BU514" i="1"/>
  <c r="BU535" i="1" s="1"/>
  <c r="BU509" i="1"/>
  <c r="BU530" i="1" s="1"/>
  <c r="BU513" i="1"/>
  <c r="BU534" i="1" s="1"/>
  <c r="BU507" i="1"/>
  <c r="BU528" i="1" s="1"/>
  <c r="BU508" i="1"/>
  <c r="BU529" i="1" s="1"/>
  <c r="BU516" i="1"/>
  <c r="BU537" i="1" s="1"/>
  <c r="BU512" i="1"/>
  <c r="BU533" i="1" s="1"/>
  <c r="BU505" i="1"/>
  <c r="BU526" i="1" s="1"/>
  <c r="BU515" i="1"/>
  <c r="BU536" i="1" s="1"/>
  <c r="BU519" i="1"/>
  <c r="BU540" i="1" s="1"/>
  <c r="BU510" i="1"/>
  <c r="BU531" i="1" s="1"/>
  <c r="BU511" i="1"/>
  <c r="BU532" i="1" s="1"/>
  <c r="BU520" i="1"/>
  <c r="BU541" i="1" s="1"/>
  <c r="BU517" i="1"/>
  <c r="BU538" i="1" s="1"/>
  <c r="BU506" i="1"/>
  <c r="BU527" i="1" s="1"/>
  <c r="BW500" i="1" l="1"/>
  <c r="BV502" i="1"/>
  <c r="BV523" i="1" s="1"/>
  <c r="BV503" i="1"/>
  <c r="BV524" i="1" s="1"/>
  <c r="BV511" i="1"/>
  <c r="BV532" i="1" s="1"/>
  <c r="BV504" i="1"/>
  <c r="BV525" i="1" s="1"/>
  <c r="BV513" i="1"/>
  <c r="BV534" i="1" s="1"/>
  <c r="BV518" i="1"/>
  <c r="BV539" i="1" s="1"/>
  <c r="BV516" i="1"/>
  <c r="BV537" i="1" s="1"/>
  <c r="BV507" i="1"/>
  <c r="BV528" i="1" s="1"/>
  <c r="BV520" i="1"/>
  <c r="BV541" i="1" s="1"/>
  <c r="BV510" i="1"/>
  <c r="BV531" i="1" s="1"/>
  <c r="BV509" i="1"/>
  <c r="BV530" i="1" s="1"/>
  <c r="BV517" i="1"/>
  <c r="BV538" i="1" s="1"/>
  <c r="BV519" i="1"/>
  <c r="BV540" i="1" s="1"/>
  <c r="BV508" i="1"/>
  <c r="BV529" i="1" s="1"/>
  <c r="BV506" i="1"/>
  <c r="BV527" i="1" s="1"/>
  <c r="BV514" i="1"/>
  <c r="BV535" i="1" s="1"/>
  <c r="BV512" i="1"/>
  <c r="BV533" i="1" s="1"/>
  <c r="BV505" i="1"/>
  <c r="BV526" i="1" s="1"/>
  <c r="BV515" i="1"/>
  <c r="BV536" i="1" s="1"/>
  <c r="BX500" i="1" l="1"/>
  <c r="BW502" i="1"/>
  <c r="BW523" i="1" s="1"/>
  <c r="BW503" i="1"/>
  <c r="BW524" i="1" s="1"/>
  <c r="BW512" i="1"/>
  <c r="BW533" i="1" s="1"/>
  <c r="BW518" i="1"/>
  <c r="BW539" i="1" s="1"/>
  <c r="BW516" i="1"/>
  <c r="BW537" i="1" s="1"/>
  <c r="BW519" i="1"/>
  <c r="BW540" i="1" s="1"/>
  <c r="BW505" i="1"/>
  <c r="BW526" i="1" s="1"/>
  <c r="BW510" i="1"/>
  <c r="BW531" i="1" s="1"/>
  <c r="BW507" i="1"/>
  <c r="BW528" i="1" s="1"/>
  <c r="BW508" i="1"/>
  <c r="BW529" i="1" s="1"/>
  <c r="BW509" i="1"/>
  <c r="BW530" i="1" s="1"/>
  <c r="BW517" i="1"/>
  <c r="BW538" i="1" s="1"/>
  <c r="BW513" i="1"/>
  <c r="BW534" i="1" s="1"/>
  <c r="BW506" i="1"/>
  <c r="BW527" i="1" s="1"/>
  <c r="BW515" i="1"/>
  <c r="BW536" i="1" s="1"/>
  <c r="BW504" i="1"/>
  <c r="BW525" i="1" s="1"/>
  <c r="BW520" i="1"/>
  <c r="BW541" i="1" s="1"/>
  <c r="BW514" i="1"/>
  <c r="BW535" i="1" s="1"/>
  <c r="BW511" i="1"/>
  <c r="BW532" i="1" s="1"/>
  <c r="BY500" i="1" l="1"/>
  <c r="BX502" i="1"/>
  <c r="BX523" i="1" s="1"/>
  <c r="BX503" i="1"/>
  <c r="BX524" i="1" s="1"/>
  <c r="BX505" i="1"/>
  <c r="BX526" i="1" s="1"/>
  <c r="BX520" i="1"/>
  <c r="BX541" i="1" s="1"/>
  <c r="BX508" i="1"/>
  <c r="BX529" i="1" s="1"/>
  <c r="BX515" i="1"/>
  <c r="BX536" i="1" s="1"/>
  <c r="BX514" i="1"/>
  <c r="BX535" i="1" s="1"/>
  <c r="BX513" i="1"/>
  <c r="BX534" i="1" s="1"/>
  <c r="BX511" i="1"/>
  <c r="BX532" i="1" s="1"/>
  <c r="BX510" i="1"/>
  <c r="BX531" i="1" s="1"/>
  <c r="BX516" i="1"/>
  <c r="BX537" i="1" s="1"/>
  <c r="BX512" i="1"/>
  <c r="BX533" i="1" s="1"/>
  <c r="BX518" i="1"/>
  <c r="BX539" i="1" s="1"/>
  <c r="BX517" i="1"/>
  <c r="BX538" i="1" s="1"/>
  <c r="BX506" i="1"/>
  <c r="BX527" i="1" s="1"/>
  <c r="BX509" i="1"/>
  <c r="BX530" i="1" s="1"/>
  <c r="BX507" i="1"/>
  <c r="BX528" i="1" s="1"/>
  <c r="BX519" i="1"/>
  <c r="BX540" i="1" s="1"/>
  <c r="BX504" i="1"/>
  <c r="BX525" i="1" s="1"/>
  <c r="BZ500" i="1" l="1"/>
  <c r="BY502" i="1"/>
  <c r="BY523" i="1" s="1"/>
  <c r="BY503" i="1"/>
  <c r="BY524" i="1" s="1"/>
  <c r="BY518" i="1"/>
  <c r="BY539" i="1" s="1"/>
  <c r="BY513" i="1"/>
  <c r="BY534" i="1" s="1"/>
  <c r="BY505" i="1"/>
  <c r="BY526" i="1" s="1"/>
  <c r="BY520" i="1"/>
  <c r="BY541" i="1" s="1"/>
  <c r="BY508" i="1"/>
  <c r="BY529" i="1" s="1"/>
  <c r="BY512" i="1"/>
  <c r="BY533" i="1" s="1"/>
  <c r="BY509" i="1"/>
  <c r="BY530" i="1" s="1"/>
  <c r="BY510" i="1"/>
  <c r="BY531" i="1" s="1"/>
  <c r="BY515" i="1"/>
  <c r="BY536" i="1" s="1"/>
  <c r="BY514" i="1"/>
  <c r="BY535" i="1" s="1"/>
  <c r="BY507" i="1"/>
  <c r="BY528" i="1" s="1"/>
  <c r="BY504" i="1"/>
  <c r="BY525" i="1" s="1"/>
  <c r="BY519" i="1"/>
  <c r="BY540" i="1" s="1"/>
  <c r="BY516" i="1"/>
  <c r="BY537" i="1" s="1"/>
  <c r="BY517" i="1"/>
  <c r="BY538" i="1" s="1"/>
  <c r="BY506" i="1"/>
  <c r="BY527" i="1" s="1"/>
  <c r="BY511" i="1"/>
  <c r="BY532" i="1" s="1"/>
  <c r="CA500" i="1" l="1"/>
  <c r="BZ502" i="1"/>
  <c r="BZ523" i="1" s="1"/>
  <c r="BZ503" i="1"/>
  <c r="BZ524" i="1" s="1"/>
  <c r="BZ507" i="1"/>
  <c r="BZ528" i="1" s="1"/>
  <c r="BZ514" i="1"/>
  <c r="BZ535" i="1" s="1"/>
  <c r="BZ512" i="1"/>
  <c r="BZ533" i="1" s="1"/>
  <c r="BZ520" i="1"/>
  <c r="BZ541" i="1" s="1"/>
  <c r="BZ511" i="1"/>
  <c r="BZ532" i="1" s="1"/>
  <c r="BZ516" i="1"/>
  <c r="BZ537" i="1" s="1"/>
  <c r="BZ517" i="1"/>
  <c r="BZ538" i="1" s="1"/>
  <c r="BZ513" i="1"/>
  <c r="BZ534" i="1" s="1"/>
  <c r="BZ519" i="1"/>
  <c r="BZ540" i="1" s="1"/>
  <c r="BZ506" i="1"/>
  <c r="BZ527" i="1" s="1"/>
  <c r="BZ510" i="1"/>
  <c r="BZ531" i="1" s="1"/>
  <c r="BZ515" i="1"/>
  <c r="BZ536" i="1" s="1"/>
  <c r="BZ504" i="1"/>
  <c r="BZ525" i="1" s="1"/>
  <c r="BZ509" i="1"/>
  <c r="BZ530" i="1" s="1"/>
  <c r="BZ508" i="1"/>
  <c r="BZ529" i="1" s="1"/>
  <c r="BZ518" i="1"/>
  <c r="BZ539" i="1" s="1"/>
  <c r="BZ505" i="1"/>
  <c r="BZ526" i="1" s="1"/>
  <c r="CB500" i="1" l="1"/>
  <c r="CA502" i="1"/>
  <c r="CA523" i="1" s="1"/>
  <c r="CA503" i="1"/>
  <c r="CA524" i="1" s="1"/>
  <c r="CA513" i="1"/>
  <c r="CA534" i="1" s="1"/>
  <c r="CA520" i="1"/>
  <c r="CA541" i="1" s="1"/>
  <c r="CA511" i="1"/>
  <c r="CA532" i="1" s="1"/>
  <c r="CA516" i="1"/>
  <c r="CA537" i="1" s="1"/>
  <c r="CA505" i="1"/>
  <c r="CA526" i="1" s="1"/>
  <c r="CA517" i="1"/>
  <c r="CA538" i="1" s="1"/>
  <c r="CA518" i="1"/>
  <c r="CA539" i="1" s="1"/>
  <c r="CA506" i="1"/>
  <c r="CA527" i="1" s="1"/>
  <c r="CA515" i="1"/>
  <c r="CA536" i="1" s="1"/>
  <c r="CA512" i="1"/>
  <c r="CA533" i="1" s="1"/>
  <c r="CA509" i="1"/>
  <c r="CA530" i="1" s="1"/>
  <c r="CA510" i="1"/>
  <c r="CA531" i="1" s="1"/>
  <c r="CA504" i="1"/>
  <c r="CA525" i="1" s="1"/>
  <c r="CA519" i="1"/>
  <c r="CA540" i="1" s="1"/>
  <c r="CA514" i="1"/>
  <c r="CA535" i="1" s="1"/>
  <c r="CA508" i="1"/>
  <c r="CA529" i="1" s="1"/>
  <c r="CA507" i="1"/>
  <c r="CA528" i="1" s="1"/>
  <c r="CC500" i="1" l="1"/>
  <c r="CB502" i="1"/>
  <c r="CB523" i="1" s="1"/>
  <c r="CB503" i="1"/>
  <c r="CB524" i="1" s="1"/>
  <c r="CB517" i="1"/>
  <c r="CB538" i="1" s="1"/>
  <c r="CB512" i="1"/>
  <c r="CB533" i="1" s="1"/>
  <c r="CB518" i="1"/>
  <c r="CB539" i="1" s="1"/>
  <c r="CB520" i="1"/>
  <c r="CB541" i="1" s="1"/>
  <c r="CB507" i="1"/>
  <c r="CB528" i="1" s="1"/>
  <c r="CB510" i="1"/>
  <c r="CB531" i="1" s="1"/>
  <c r="CB514" i="1"/>
  <c r="CB535" i="1" s="1"/>
  <c r="CB519" i="1"/>
  <c r="CB540" i="1" s="1"/>
  <c r="CB504" i="1"/>
  <c r="CB525" i="1" s="1"/>
  <c r="CB509" i="1"/>
  <c r="CB530" i="1" s="1"/>
  <c r="CB516" i="1"/>
  <c r="CB537" i="1" s="1"/>
  <c r="CB513" i="1"/>
  <c r="CB534" i="1" s="1"/>
  <c r="CB508" i="1"/>
  <c r="CB529" i="1" s="1"/>
  <c r="CB506" i="1"/>
  <c r="CB527" i="1" s="1"/>
  <c r="CB505" i="1"/>
  <c r="CB526" i="1" s="1"/>
  <c r="CB515" i="1"/>
  <c r="CB536" i="1" s="1"/>
  <c r="CB511" i="1"/>
  <c r="CB532" i="1" s="1"/>
  <c r="CD500" i="1" l="1"/>
  <c r="CC502" i="1"/>
  <c r="CC523" i="1" s="1"/>
  <c r="CC503" i="1"/>
  <c r="CC524" i="1" s="1"/>
  <c r="CC507" i="1"/>
  <c r="CC528" i="1" s="1"/>
  <c r="CC516" i="1"/>
  <c r="CC537" i="1" s="1"/>
  <c r="CC514" i="1"/>
  <c r="CC535" i="1" s="1"/>
  <c r="CC505" i="1"/>
  <c r="CC526" i="1" s="1"/>
  <c r="CC517" i="1"/>
  <c r="CC538" i="1" s="1"/>
  <c r="CC518" i="1"/>
  <c r="CC539" i="1" s="1"/>
  <c r="CC504" i="1"/>
  <c r="CC525" i="1" s="1"/>
  <c r="CC508" i="1"/>
  <c r="CC529" i="1" s="1"/>
  <c r="CC515" i="1"/>
  <c r="CC536" i="1" s="1"/>
  <c r="CC513" i="1"/>
  <c r="CC534" i="1" s="1"/>
  <c r="CC510" i="1"/>
  <c r="CC531" i="1" s="1"/>
  <c r="CC511" i="1"/>
  <c r="CC532" i="1" s="1"/>
  <c r="CC512" i="1"/>
  <c r="CC533" i="1" s="1"/>
  <c r="CC520" i="1"/>
  <c r="CC541" i="1" s="1"/>
  <c r="CC509" i="1"/>
  <c r="CC530" i="1" s="1"/>
  <c r="CC506" i="1"/>
  <c r="CC527" i="1" s="1"/>
  <c r="CC519" i="1"/>
  <c r="CC540" i="1" s="1"/>
  <c r="CE500" i="1" l="1"/>
  <c r="CD502" i="1"/>
  <c r="CD523" i="1" s="1"/>
  <c r="CD503" i="1"/>
  <c r="CD524" i="1" s="1"/>
  <c r="CD518" i="1"/>
  <c r="CD539" i="1" s="1"/>
  <c r="CD511" i="1"/>
  <c r="CD532" i="1" s="1"/>
  <c r="CD512" i="1"/>
  <c r="CD533" i="1" s="1"/>
  <c r="CD509" i="1"/>
  <c r="CD530" i="1" s="1"/>
  <c r="CD515" i="1"/>
  <c r="CD536" i="1" s="1"/>
  <c r="CD507" i="1"/>
  <c r="CD528" i="1" s="1"/>
  <c r="CD516" i="1"/>
  <c r="CD537" i="1" s="1"/>
  <c r="CD505" i="1"/>
  <c r="CD526" i="1" s="1"/>
  <c r="CD504" i="1"/>
  <c r="CD525" i="1" s="1"/>
  <c r="CD513" i="1"/>
  <c r="CD534" i="1" s="1"/>
  <c r="CD519" i="1"/>
  <c r="CD540" i="1" s="1"/>
  <c r="CD508" i="1"/>
  <c r="CD529" i="1" s="1"/>
  <c r="CD506" i="1"/>
  <c r="CD527" i="1" s="1"/>
  <c r="CD514" i="1"/>
  <c r="CD535" i="1" s="1"/>
  <c r="CD510" i="1"/>
  <c r="CD531" i="1" s="1"/>
  <c r="CD517" i="1"/>
  <c r="CD538" i="1" s="1"/>
  <c r="CD520" i="1"/>
  <c r="CD541" i="1" s="1"/>
  <c r="CF500" i="1" l="1"/>
  <c r="CE502" i="1"/>
  <c r="CE523" i="1" s="1"/>
  <c r="CE503" i="1"/>
  <c r="CE524" i="1" s="1"/>
  <c r="CE510" i="1"/>
  <c r="CE531" i="1" s="1"/>
  <c r="CE519" i="1"/>
  <c r="CE540" i="1" s="1"/>
  <c r="CE508" i="1"/>
  <c r="CE529" i="1" s="1"/>
  <c r="CE515" i="1"/>
  <c r="CE536" i="1" s="1"/>
  <c r="CE518" i="1"/>
  <c r="CE539" i="1" s="1"/>
  <c r="CE507" i="1"/>
  <c r="CE528" i="1" s="1"/>
  <c r="CE504" i="1"/>
  <c r="CE525" i="1" s="1"/>
  <c r="CE505" i="1"/>
  <c r="CE526" i="1" s="1"/>
  <c r="CE520" i="1"/>
  <c r="CE541" i="1" s="1"/>
  <c r="CE509" i="1"/>
  <c r="CE530" i="1" s="1"/>
  <c r="CE517" i="1"/>
  <c r="CE538" i="1" s="1"/>
  <c r="CE516" i="1"/>
  <c r="CE537" i="1" s="1"/>
  <c r="CE514" i="1"/>
  <c r="CE535" i="1" s="1"/>
  <c r="CE511" i="1"/>
  <c r="CE532" i="1" s="1"/>
  <c r="CE512" i="1"/>
  <c r="CE533" i="1" s="1"/>
  <c r="CE513" i="1"/>
  <c r="CE534" i="1" s="1"/>
  <c r="CE506" i="1"/>
  <c r="CE527" i="1" s="1"/>
  <c r="CF502" i="1" l="1"/>
  <c r="CF523" i="1" s="1"/>
  <c r="CF503" i="1"/>
  <c r="CF524" i="1" s="1"/>
  <c r="CF504" i="1"/>
  <c r="CF525" i="1" s="1"/>
  <c r="CF518" i="1"/>
  <c r="CF539" i="1" s="1"/>
  <c r="CF505" i="1"/>
  <c r="CF526" i="1" s="1"/>
  <c r="CF510" i="1"/>
  <c r="CF531" i="1" s="1"/>
  <c r="CF512" i="1"/>
  <c r="CF533" i="1" s="1"/>
  <c r="CF509" i="1"/>
  <c r="CF530" i="1" s="1"/>
  <c r="CF511" i="1"/>
  <c r="CF532" i="1" s="1"/>
  <c r="CF513" i="1"/>
  <c r="CF534" i="1" s="1"/>
  <c r="CF517" i="1"/>
  <c r="CF538" i="1" s="1"/>
  <c r="CF520" i="1"/>
  <c r="CF541" i="1" s="1"/>
  <c r="CF508" i="1"/>
  <c r="CF529" i="1" s="1"/>
  <c r="CF516" i="1"/>
  <c r="CF537" i="1" s="1"/>
  <c r="CF515" i="1"/>
  <c r="CF536" i="1" s="1"/>
  <c r="CF507" i="1"/>
  <c r="CF528" i="1" s="1"/>
  <c r="CF519" i="1"/>
  <c r="CF540" i="1" s="1"/>
  <c r="CF506" i="1"/>
  <c r="CF527" i="1" s="1"/>
  <c r="CF514" i="1"/>
  <c r="CF535" i="1" s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<sst xmlns="http://schemas.openxmlformats.org/spreadsheetml/2006/main" count="962" uniqueCount="229">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</sst>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10" borderId="12" xfId="4" applyNumberFormat="1" applyFont="1" applyFill="1" applyBorder="1" applyAlignment="1" applyProtection="1">
      <alignment wrapText="1"/>
    </xf>
    <xf numFmtId="3" fontId="28" fillId="10" borderId="12" xfId="4" applyNumberFormat="1" applyFont="1" applyFill="1" applyBorder="1" applyAlignment="1" applyProtection="1">
      <alignment wrapText="1"/>
      <protection locked="0"/>
    </xf>
    <xf numFmtId="3" fontId="33" fillId="10" borderId="12" xfId="4" applyNumberFormat="1" applyFont="1" applyFill="1" applyBorder="1" applyAlignment="1" applyProtection="1">
      <alignment wrapText="1"/>
      <protection locked="0"/>
    </xf>
    <xf numFmtId="3" fontId="40" fillId="11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10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10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10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E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מאי-2025</v>
          </cell>
        </row>
        <row r="4">
          <cell r="C4" t="str">
            <v>31.05.25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71019.498731017491</v>
          </cell>
        </row>
        <row r="12">
          <cell r="B12" t="str">
            <v>קרן י'</v>
          </cell>
          <cell r="N12">
            <v>1815727.6822510082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D11" sqref="D10:D11"/>
    </sheetView>
  </sheetViews>
  <sheetFormatPr defaultColWidth="8.08203125" defaultRowHeight="13" x14ac:dyDescent="0.3"/>
  <cols>
    <col min="1" max="1" width="4.33203125" style="206" customWidth="1"/>
    <col min="2" max="2" width="2.08203125" style="207" customWidth="1"/>
    <col min="3" max="3" width="2" style="207" customWidth="1"/>
    <col min="4" max="4" width="3" style="207" customWidth="1"/>
    <col min="5" max="6" width="2.58203125" style="207" customWidth="1"/>
    <col min="7" max="7" width="3.4140625" style="207" customWidth="1"/>
    <col min="8" max="8" width="2.58203125" style="207" customWidth="1"/>
    <col min="9" max="9" width="36" style="207" customWidth="1"/>
    <col min="10" max="10" width="13.5" style="209" customWidth="1"/>
    <col min="11" max="11" width="11.25" style="209" customWidth="1"/>
    <col min="12" max="12" width="9.58203125" style="209" customWidth="1"/>
    <col min="13" max="13" width="9.1640625" style="209" customWidth="1"/>
    <col min="14" max="14" width="12.83203125" style="209" hidden="1" customWidth="1"/>
    <col min="15" max="15" width="9.83203125" style="209" customWidth="1"/>
    <col min="16" max="16" width="9.58203125" style="209" customWidth="1"/>
    <col min="17" max="29" width="9.83203125" style="209" customWidth="1"/>
    <col min="30" max="34" width="11.4140625" style="209" bestFit="1" customWidth="1"/>
    <col min="35" max="42" width="11.4140625" style="209" customWidth="1"/>
    <col min="43" max="53" width="11.4140625" style="209" hidden="1" customWidth="1"/>
    <col min="54" max="54" width="13" style="209" hidden="1" customWidth="1"/>
    <col min="55" max="84" width="11.4140625" style="209" hidden="1" customWidth="1"/>
    <col min="85" max="89" width="11.4140625" style="209" bestFit="1" customWidth="1"/>
    <col min="90" max="90" width="3" style="76" customWidth="1"/>
    <col min="91" max="91" width="3.1640625" style="76" bestFit="1" customWidth="1"/>
    <col min="92" max="98" width="8.08203125" style="77" customWidth="1"/>
    <col min="99" max="99" width="24.75" style="77" customWidth="1"/>
    <col min="100" max="100" width="8.08203125" style="77"/>
    <col min="101" max="16384" width="8.08203125" style="76"/>
  </cols>
  <sheetData>
    <row r="1" spans="1:100" s="13" customFormat="1" ht="27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" x14ac:dyDescent="0.4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31.05.25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8.5" thickBot="1" x14ac:dyDescent="0.4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5" hidden="1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5" hidden="1" customHeight="1" x14ac:dyDescent="0.4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5" customHeight="1" x14ac:dyDescent="0.4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5" customHeight="1" x14ac:dyDescent="0.4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4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5" customHeight="1" x14ac:dyDescent="0.4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5" customHeight="1" x14ac:dyDescent="0.3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27401296.521930046</v>
      </c>
      <c r="K10" s="68">
        <f t="shared" ref="K10:CG10" si="9">SUM(K11,K24,K392,K417,K454,K486,K494)</f>
        <v>0</v>
      </c>
      <c r="L10" s="68">
        <f t="shared" si="9"/>
        <v>67829.23000000001</v>
      </c>
      <c r="M10" s="68">
        <f t="shared" si="9"/>
        <v>1833560.6459400002</v>
      </c>
      <c r="N10" s="68">
        <f t="shared" si="9"/>
        <v>0</v>
      </c>
      <c r="O10" s="68">
        <f t="shared" si="9"/>
        <v>355874.40277999995</v>
      </c>
      <c r="P10" s="68">
        <f t="shared" si="9"/>
        <v>460603.90848000004</v>
      </c>
      <c r="Q10" s="68">
        <f t="shared" si="9"/>
        <v>4532746.9943199996</v>
      </c>
      <c r="R10" s="68">
        <f t="shared" si="9"/>
        <v>293582.25804000004</v>
      </c>
      <c r="S10" s="68">
        <f t="shared" si="9"/>
        <v>338166.80311000004</v>
      </c>
      <c r="T10" s="68">
        <f t="shared" si="9"/>
        <v>614705.57764000003</v>
      </c>
      <c r="U10" s="68">
        <f t="shared" si="9"/>
        <v>2838986.6076799999</v>
      </c>
      <c r="V10" s="68">
        <f t="shared" si="9"/>
        <v>37669.556420000001</v>
      </c>
      <c r="W10" s="68">
        <f t="shared" si="9"/>
        <v>26040.746449999999</v>
      </c>
      <c r="X10" s="68">
        <f t="shared" si="9"/>
        <v>500199.5281</v>
      </c>
      <c r="Y10" s="68">
        <f t="shared" si="9"/>
        <v>194535.26381</v>
      </c>
      <c r="Z10" s="68">
        <f t="shared" si="9"/>
        <v>1246711.60039</v>
      </c>
      <c r="AA10" s="68">
        <f t="shared" si="9"/>
        <v>3739288.0393499997</v>
      </c>
      <c r="AB10" s="68">
        <f t="shared" si="9"/>
        <v>294982.30597000004</v>
      </c>
      <c r="AC10" s="68">
        <f t="shared" si="9"/>
        <v>873364.80752000003</v>
      </c>
      <c r="AD10" s="68">
        <f t="shared" si="9"/>
        <v>3690857.48765</v>
      </c>
      <c r="AE10" s="68">
        <f t="shared" si="9"/>
        <v>288398.86661000003</v>
      </c>
      <c r="AF10" s="68">
        <f t="shared" si="9"/>
        <v>221457.86997000003</v>
      </c>
      <c r="AG10" s="68">
        <f t="shared" si="9"/>
        <v>176853.73191999999</v>
      </c>
      <c r="AH10" s="68">
        <f t="shared" si="9"/>
        <v>312148.93153005227</v>
      </c>
      <c r="AI10" s="68">
        <f t="shared" si="9"/>
        <v>592103.25375999999</v>
      </c>
      <c r="AJ10" s="68">
        <f t="shared" si="9"/>
        <v>123716.86623999999</v>
      </c>
      <c r="AK10" s="68">
        <f t="shared" si="9"/>
        <v>1556357.6410000001</v>
      </c>
      <c r="AL10" s="68">
        <f t="shared" si="9"/>
        <v>372575.19670999999</v>
      </c>
      <c r="AM10" s="68">
        <f t="shared" si="9"/>
        <v>1182006.69882</v>
      </c>
      <c r="AN10" s="68">
        <f t="shared" si="9"/>
        <v>44904.053679999997</v>
      </c>
      <c r="AO10" s="68">
        <f t="shared" si="9"/>
        <v>529836.46921000001</v>
      </c>
      <c r="AP10" s="68">
        <f t="shared" si="9"/>
        <v>61231.178829999997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5" customHeight="1" x14ac:dyDescent="0.3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1720779.9219300514</v>
      </c>
      <c r="K11" s="70">
        <f t="shared" ref="K11:BV11" si="13">SUM(K12,K20)</f>
        <v>0</v>
      </c>
      <c r="L11" s="70">
        <f t="shared" si="13"/>
        <v>3047.1000000000004</v>
      </c>
      <c r="M11" s="70">
        <f t="shared" si="13"/>
        <v>94835.285940000002</v>
      </c>
      <c r="N11" s="70">
        <f t="shared" si="13"/>
        <v>0</v>
      </c>
      <c r="O11" s="70">
        <f t="shared" si="13"/>
        <v>10631.522780000068</v>
      </c>
      <c r="P11" s="70">
        <f t="shared" si="13"/>
        <v>33162.728480000071</v>
      </c>
      <c r="Q11" s="70">
        <f t="shared" si="13"/>
        <v>269197.88431999902</v>
      </c>
      <c r="R11" s="70">
        <f t="shared" si="13"/>
        <v>4018.018040000075</v>
      </c>
      <c r="S11" s="70">
        <f t="shared" si="13"/>
        <v>11308.053110000021</v>
      </c>
      <c r="T11" s="70">
        <f t="shared" si="13"/>
        <v>76015.887640000059</v>
      </c>
      <c r="U11" s="70">
        <f t="shared" si="13"/>
        <v>145088.51767999941</v>
      </c>
      <c r="V11" s="70">
        <f t="shared" si="13"/>
        <v>2701.7464200000054</v>
      </c>
      <c r="W11" s="70">
        <f t="shared" si="13"/>
        <v>2384.0364500000014</v>
      </c>
      <c r="X11" s="70">
        <f t="shared" si="13"/>
        <v>30606.158099999993</v>
      </c>
      <c r="Y11" s="70">
        <f t="shared" si="13"/>
        <v>4498.2038099999936</v>
      </c>
      <c r="Z11" s="70">
        <f t="shared" si="13"/>
        <v>164736.09039000011</v>
      </c>
      <c r="AA11" s="70">
        <f t="shared" si="13"/>
        <v>146169.20934999984</v>
      </c>
      <c r="AB11" s="70">
        <f t="shared" si="13"/>
        <v>4563.3959700000523</v>
      </c>
      <c r="AC11" s="70">
        <f t="shared" si="13"/>
        <v>27155.487519999915</v>
      </c>
      <c r="AD11" s="70">
        <f t="shared" si="13"/>
        <v>152336.72765000016</v>
      </c>
      <c r="AE11" s="70">
        <f t="shared" si="13"/>
        <v>15849.576610000069</v>
      </c>
      <c r="AF11" s="70">
        <f t="shared" si="13"/>
        <v>12902.489970000061</v>
      </c>
      <c r="AG11" s="70">
        <f t="shared" si="13"/>
        <v>11047.851919999996</v>
      </c>
      <c r="AH11" s="70">
        <f t="shared" si="13"/>
        <v>34214.041530052324</v>
      </c>
      <c r="AI11" s="70">
        <f t="shared" si="13"/>
        <v>210491.21375999998</v>
      </c>
      <c r="AJ11" s="70">
        <f t="shared" si="13"/>
        <v>2219.1862400000159</v>
      </c>
      <c r="AK11" s="70">
        <f t="shared" si="13"/>
        <v>51117.550999999992</v>
      </c>
      <c r="AL11" s="70">
        <f t="shared" si="13"/>
        <v>22548.686710000031</v>
      </c>
      <c r="AM11" s="70">
        <f t="shared" si="13"/>
        <v>110819.78882000005</v>
      </c>
      <c r="AN11" s="70">
        <f t="shared" si="13"/>
        <v>1423.363679999994</v>
      </c>
      <c r="AO11" s="70">
        <f t="shared" si="13"/>
        <v>60804.989210000014</v>
      </c>
      <c r="AP11" s="70">
        <f t="shared" si="13"/>
        <v>4885.1288300000042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5" customHeight="1" x14ac:dyDescent="0.3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1720779.9219300514</v>
      </c>
      <c r="K12" s="70">
        <f t="shared" ref="K12:BB12" si="16">SUM(K13:K19)</f>
        <v>0</v>
      </c>
      <c r="L12" s="70">
        <f t="shared" si="16"/>
        <v>3047.1000000000004</v>
      </c>
      <c r="M12" s="70">
        <f t="shared" si="16"/>
        <v>94835.285940000002</v>
      </c>
      <c r="N12" s="70">
        <f t="shared" si="16"/>
        <v>0</v>
      </c>
      <c r="O12" s="70">
        <f t="shared" si="16"/>
        <v>10631.522780000068</v>
      </c>
      <c r="P12" s="70">
        <f t="shared" si="16"/>
        <v>33162.728480000071</v>
      </c>
      <c r="Q12" s="70">
        <f t="shared" si="16"/>
        <v>269197.88431999902</v>
      </c>
      <c r="R12" s="70">
        <f t="shared" si="16"/>
        <v>4018.018040000075</v>
      </c>
      <c r="S12" s="70">
        <f t="shared" si="16"/>
        <v>11308.053110000021</v>
      </c>
      <c r="T12" s="70">
        <f t="shared" si="16"/>
        <v>76015.887640000059</v>
      </c>
      <c r="U12" s="70">
        <f t="shared" si="16"/>
        <v>145088.51767999941</v>
      </c>
      <c r="V12" s="70">
        <f t="shared" si="16"/>
        <v>2701.7464200000054</v>
      </c>
      <c r="W12" s="70">
        <f t="shared" si="16"/>
        <v>2384.0364500000014</v>
      </c>
      <c r="X12" s="70">
        <f t="shared" si="16"/>
        <v>30606.158099999993</v>
      </c>
      <c r="Y12" s="70">
        <f t="shared" si="16"/>
        <v>4498.2038099999936</v>
      </c>
      <c r="Z12" s="70">
        <f t="shared" si="16"/>
        <v>164736.09039000011</v>
      </c>
      <c r="AA12" s="70">
        <f t="shared" si="16"/>
        <v>146169.20934999984</v>
      </c>
      <c r="AB12" s="70">
        <f t="shared" si="16"/>
        <v>4563.3959700000523</v>
      </c>
      <c r="AC12" s="70">
        <f t="shared" si="16"/>
        <v>27155.487519999915</v>
      </c>
      <c r="AD12" s="70">
        <f t="shared" si="16"/>
        <v>152336.72765000016</v>
      </c>
      <c r="AE12" s="70">
        <f t="shared" si="16"/>
        <v>15849.576610000069</v>
      </c>
      <c r="AF12" s="70">
        <f t="shared" si="16"/>
        <v>12902.489970000061</v>
      </c>
      <c r="AG12" s="70">
        <f t="shared" si="16"/>
        <v>11047.851919999996</v>
      </c>
      <c r="AH12" s="70">
        <f t="shared" si="16"/>
        <v>34214.041530052324</v>
      </c>
      <c r="AI12" s="70">
        <f t="shared" si="16"/>
        <v>210491.21375999998</v>
      </c>
      <c r="AJ12" s="70">
        <f t="shared" si="16"/>
        <v>2219.1862400000159</v>
      </c>
      <c r="AK12" s="70">
        <f t="shared" si="16"/>
        <v>51117.550999999992</v>
      </c>
      <c r="AL12" s="70">
        <f t="shared" si="16"/>
        <v>22548.686710000031</v>
      </c>
      <c r="AM12" s="70">
        <f t="shared" si="16"/>
        <v>110819.78882000005</v>
      </c>
      <c r="AN12" s="70">
        <f t="shared" si="16"/>
        <v>1423.363679999994</v>
      </c>
      <c r="AO12" s="70">
        <f t="shared" si="16"/>
        <v>60804.989210000014</v>
      </c>
      <c r="AP12" s="70">
        <f t="shared" si="16"/>
        <v>4885.1288300000042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5" customHeight="1" x14ac:dyDescent="0.3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1017101.5819300514</v>
      </c>
      <c r="K13" s="85"/>
      <c r="L13" s="85">
        <v>471.09</v>
      </c>
      <c r="M13" s="86">
        <f>23044.92+5963.97594</f>
        <v>29008.895939999999</v>
      </c>
      <c r="N13" s="85"/>
      <c r="O13" s="85">
        <f>6536.3+242.222780000069</f>
        <v>6778.5227800000694</v>
      </c>
      <c r="P13" s="85">
        <f>13185.11+120.68848000007</f>
        <v>13305.79848000007</v>
      </c>
      <c r="Q13" s="85">
        <f>110148.46-898.605680000968</f>
        <v>109249.85431999904</v>
      </c>
      <c r="R13" s="85">
        <f>4245.04-227.021959999925</f>
        <v>4018.018040000075</v>
      </c>
      <c r="S13" s="85">
        <f>10247.26-74.0268899999792</f>
        <v>10173.233110000021</v>
      </c>
      <c r="T13" s="85">
        <f>68623.9-702.892359999939</f>
        <v>67921.007640000054</v>
      </c>
      <c r="U13" s="85">
        <f>113373.98-2295.1823200006</f>
        <v>111078.79767999939</v>
      </c>
      <c r="V13" s="85">
        <f>2389.1-1.06357999999454</f>
        <v>2388.0364200000054</v>
      </c>
      <c r="W13" s="85">
        <f>2308.15+0.36645000000135</f>
        <v>2308.5164500000014</v>
      </c>
      <c r="X13" s="85">
        <f>25262.61-471.101900000009</f>
        <v>24791.508099999992</v>
      </c>
      <c r="Y13" s="85">
        <f>3694.6+242.533809999994</f>
        <v>3937.1338099999939</v>
      </c>
      <c r="Z13" s="85">
        <f>133670.9-442.04960999987</f>
        <v>133228.85039000012</v>
      </c>
      <c r="AA13" s="85">
        <f>96114.92-2581.11065000016</f>
        <v>93533.809349999836</v>
      </c>
      <c r="AB13" s="85">
        <f>4160.34-126.374029999948</f>
        <v>4033.965970000052</v>
      </c>
      <c r="AC13" s="85">
        <f>22810.12-273.442480000085</f>
        <v>22536.677519999914</v>
      </c>
      <c r="AD13" s="85">
        <f>95628.09-2376.60234999982</f>
        <v>93251.48765000017</v>
      </c>
      <c r="AE13" s="85">
        <f>5096.28-194.463389999931</f>
        <v>4901.816610000069</v>
      </c>
      <c r="AF13" s="85">
        <f>4876.84-303.690029999939</f>
        <v>4573.1499700000613</v>
      </c>
      <c r="AG13" s="85">
        <f>5784.24-139.638080000004</f>
        <v>5644.6019199999955</v>
      </c>
      <c r="AH13" s="85">
        <f>16522.61+9223.92153005232</f>
        <v>25746.531530052322</v>
      </c>
      <c r="AI13" s="85">
        <f>6818.4-618.986239999998</f>
        <v>6199.4137600000013</v>
      </c>
      <c r="AJ13" s="85">
        <f>2214.41-121.853759999984</f>
        <v>2092.5562400000158</v>
      </c>
      <c r="AK13" s="85">
        <f>43149.62-829.689000000013</f>
        <v>42319.93099999999</v>
      </c>
      <c r="AL13" s="85">
        <f>20940.67-318.943289999967</f>
        <v>20621.726710000032</v>
      </c>
      <c r="AM13" s="85">
        <f>106157.03+315.198820000048</f>
        <v>106472.22882000005</v>
      </c>
      <c r="AN13" s="85">
        <f>1146.19+141.823679999994</f>
        <v>1288.0136799999941</v>
      </c>
      <c r="AO13" s="85">
        <f>60470.86+63.4692100000102</f>
        <v>60534.329210000011</v>
      </c>
      <c r="AP13" s="85">
        <f>4705.58-13.5011699999959</f>
        <v>4692.078830000004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7"/>
      <c r="CH13" s="88"/>
      <c r="CI13" s="88"/>
      <c r="CJ13" s="88"/>
      <c r="CK13" s="88"/>
      <c r="CL13" s="8"/>
      <c r="CQ13" s="73">
        <f>IF(J13&gt;0,1,0)</f>
        <v>1</v>
      </c>
    </row>
    <row r="14" spans="1:100" ht="14.15" customHeight="1" x14ac:dyDescent="0.3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513243.2300000001</v>
      </c>
      <c r="K14" s="85"/>
      <c r="L14" s="85">
        <v>2576.0100000000002</v>
      </c>
      <c r="M14" s="85">
        <v>65822.27</v>
      </c>
      <c r="N14" s="85"/>
      <c r="O14" s="85">
        <v>3853</v>
      </c>
      <c r="P14" s="85">
        <v>19856.93</v>
      </c>
      <c r="Q14" s="85">
        <v>159948.03</v>
      </c>
      <c r="R14" s="85"/>
      <c r="S14" s="85">
        <v>1134.82</v>
      </c>
      <c r="T14" s="85">
        <v>8094.88</v>
      </c>
      <c r="U14" s="85">
        <v>34009.72</v>
      </c>
      <c r="V14" s="85">
        <v>313.70999999999998</v>
      </c>
      <c r="W14" s="85">
        <v>75.52</v>
      </c>
      <c r="X14" s="85">
        <v>5814.65</v>
      </c>
      <c r="Y14" s="85">
        <v>561.07000000000005</v>
      </c>
      <c r="Z14" s="85">
        <v>31507.24</v>
      </c>
      <c r="AA14" s="85">
        <v>52635.4</v>
      </c>
      <c r="AB14" s="85">
        <v>529.42999999999995</v>
      </c>
      <c r="AC14" s="85">
        <v>4618.8100000000004</v>
      </c>
      <c r="AD14" s="85">
        <v>59085.24</v>
      </c>
      <c r="AE14" s="85">
        <v>10947.76</v>
      </c>
      <c r="AF14" s="85">
        <v>8329.34</v>
      </c>
      <c r="AG14" s="85">
        <v>5403.25</v>
      </c>
      <c r="AH14" s="85">
        <v>8467.51</v>
      </c>
      <c r="AI14" s="85">
        <v>13860.81</v>
      </c>
      <c r="AJ14" s="85">
        <v>126.63</v>
      </c>
      <c r="AK14" s="85">
        <v>8797.6200000000008</v>
      </c>
      <c r="AL14" s="85">
        <v>1926.96</v>
      </c>
      <c r="AM14" s="85">
        <v>4347.5600000000004</v>
      </c>
      <c r="AN14" s="85">
        <v>135.35</v>
      </c>
      <c r="AO14" s="85">
        <v>270.66000000000003</v>
      </c>
      <c r="AP14" s="85">
        <v>193.05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7"/>
      <c r="CH14" s="88"/>
      <c r="CI14" s="88"/>
      <c r="CJ14" s="88"/>
      <c r="CK14" s="88"/>
      <c r="CL14" s="8"/>
      <c r="CQ14" s="73">
        <f>IF(J14&gt;0,1,0)</f>
        <v>1</v>
      </c>
    </row>
    <row r="15" spans="1:100" ht="14.15" customHeight="1" x14ac:dyDescent="0.3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7"/>
      <c r="CH15" s="88"/>
      <c r="CI15" s="88"/>
      <c r="CJ15" s="88"/>
      <c r="CK15" s="88"/>
      <c r="CL15" s="8"/>
      <c r="CQ15" s="73">
        <f>IF(J15&gt;0,1,0)</f>
        <v>1</v>
      </c>
    </row>
    <row r="16" spans="1:100" ht="14.15" customHeight="1" x14ac:dyDescent="0.4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190430.99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190430.99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7"/>
      <c r="CH16" s="88"/>
      <c r="CI16" s="88"/>
      <c r="CJ16" s="88"/>
      <c r="CK16" s="88"/>
      <c r="CL16" s="8"/>
      <c r="CN16" s="21"/>
      <c r="CQ16" s="72"/>
    </row>
    <row r="17" spans="1:100" ht="14.15" customHeight="1" x14ac:dyDescent="0.4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7"/>
      <c r="CH17" s="88"/>
      <c r="CI17" s="88"/>
      <c r="CJ17" s="88"/>
      <c r="CK17" s="88"/>
      <c r="CL17" s="8"/>
      <c r="CN17" s="21"/>
      <c r="CQ17" s="72"/>
    </row>
    <row r="18" spans="1:100" ht="14.15" customHeight="1" x14ac:dyDescent="0.4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7"/>
      <c r="CH18" s="88"/>
      <c r="CI18" s="88"/>
      <c r="CJ18" s="88"/>
      <c r="CK18" s="88"/>
      <c r="CL18" s="8"/>
      <c r="CM18" s="89"/>
      <c r="CN18" s="21"/>
      <c r="CQ18" s="72"/>
    </row>
    <row r="19" spans="1:100" ht="14.15" customHeight="1" x14ac:dyDescent="0.4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7"/>
      <c r="CH19" s="88"/>
      <c r="CI19" s="88"/>
      <c r="CJ19" s="88"/>
      <c r="CK19" s="88"/>
      <c r="CL19" s="8"/>
      <c r="CM19" s="89"/>
      <c r="CN19" s="21"/>
      <c r="CQ19" s="72"/>
    </row>
    <row r="20" spans="1:100" ht="14.15" customHeight="1" x14ac:dyDescent="0.4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90">
        <f t="shared" ref="K20:BB20" si="19">SUM(K21:K22)</f>
        <v>0</v>
      </c>
      <c r="L20" s="90">
        <f t="shared" si="19"/>
        <v>0</v>
      </c>
      <c r="M20" s="90">
        <f t="shared" si="19"/>
        <v>0</v>
      </c>
      <c r="N20" s="90">
        <f t="shared" si="19"/>
        <v>0</v>
      </c>
      <c r="O20" s="90">
        <f t="shared" si="19"/>
        <v>0</v>
      </c>
      <c r="P20" s="90">
        <f t="shared" si="19"/>
        <v>0</v>
      </c>
      <c r="Q20" s="90">
        <f t="shared" si="19"/>
        <v>0</v>
      </c>
      <c r="R20" s="90">
        <f t="shared" si="19"/>
        <v>0</v>
      </c>
      <c r="S20" s="90">
        <f t="shared" si="19"/>
        <v>0</v>
      </c>
      <c r="T20" s="90">
        <f t="shared" si="19"/>
        <v>0</v>
      </c>
      <c r="U20" s="90">
        <f t="shared" si="19"/>
        <v>0</v>
      </c>
      <c r="V20" s="90">
        <f t="shared" si="19"/>
        <v>0</v>
      </c>
      <c r="W20" s="90">
        <f t="shared" si="19"/>
        <v>0</v>
      </c>
      <c r="X20" s="90">
        <f t="shared" si="19"/>
        <v>0</v>
      </c>
      <c r="Y20" s="90">
        <f t="shared" si="19"/>
        <v>0</v>
      </c>
      <c r="Z20" s="90">
        <f t="shared" si="19"/>
        <v>0</v>
      </c>
      <c r="AA20" s="90">
        <f t="shared" si="19"/>
        <v>0</v>
      </c>
      <c r="AB20" s="90">
        <f t="shared" si="19"/>
        <v>0</v>
      </c>
      <c r="AC20" s="90">
        <f t="shared" si="19"/>
        <v>0</v>
      </c>
      <c r="AD20" s="90">
        <f t="shared" si="19"/>
        <v>0</v>
      </c>
      <c r="AE20" s="90">
        <f t="shared" si="19"/>
        <v>0</v>
      </c>
      <c r="AF20" s="90">
        <f t="shared" si="19"/>
        <v>0</v>
      </c>
      <c r="AG20" s="90">
        <f t="shared" si="19"/>
        <v>0</v>
      </c>
      <c r="AH20" s="90">
        <f t="shared" si="19"/>
        <v>0</v>
      </c>
      <c r="AI20" s="90">
        <f t="shared" si="19"/>
        <v>0</v>
      </c>
      <c r="AJ20" s="90">
        <f t="shared" si="19"/>
        <v>0</v>
      </c>
      <c r="AK20" s="90">
        <f t="shared" si="19"/>
        <v>0</v>
      </c>
      <c r="AL20" s="90">
        <f t="shared" si="19"/>
        <v>0</v>
      </c>
      <c r="AM20" s="90">
        <f t="shared" si="19"/>
        <v>0</v>
      </c>
      <c r="AN20" s="90">
        <f t="shared" si="19"/>
        <v>0</v>
      </c>
      <c r="AO20" s="90">
        <f t="shared" si="19"/>
        <v>0</v>
      </c>
      <c r="AP20" s="90">
        <f t="shared" si="19"/>
        <v>0</v>
      </c>
      <c r="AQ20" s="90">
        <f t="shared" si="19"/>
        <v>0</v>
      </c>
      <c r="AR20" s="90">
        <f t="shared" si="19"/>
        <v>0</v>
      </c>
      <c r="AS20" s="90">
        <f t="shared" si="19"/>
        <v>0</v>
      </c>
      <c r="AT20" s="90">
        <f t="shared" si="19"/>
        <v>0</v>
      </c>
      <c r="AU20" s="90">
        <f t="shared" si="19"/>
        <v>0</v>
      </c>
      <c r="AV20" s="90">
        <f t="shared" si="19"/>
        <v>0</v>
      </c>
      <c r="AW20" s="90">
        <f t="shared" si="19"/>
        <v>0</v>
      </c>
      <c r="AX20" s="90">
        <f t="shared" si="19"/>
        <v>0</v>
      </c>
      <c r="AY20" s="90">
        <f t="shared" si="19"/>
        <v>0</v>
      </c>
      <c r="AZ20" s="90">
        <f t="shared" si="19"/>
        <v>0</v>
      </c>
      <c r="BA20" s="90">
        <f t="shared" si="19"/>
        <v>0</v>
      </c>
      <c r="BB20" s="90">
        <f t="shared" si="19"/>
        <v>0</v>
      </c>
      <c r="BC20" s="90">
        <f t="shared" ref="BC20:CF20" si="20">SUM(BC21:BC22)</f>
        <v>0</v>
      </c>
      <c r="BD20" s="90">
        <f t="shared" si="20"/>
        <v>0</v>
      </c>
      <c r="BE20" s="90">
        <f t="shared" si="20"/>
        <v>0</v>
      </c>
      <c r="BF20" s="90">
        <f t="shared" si="20"/>
        <v>0</v>
      </c>
      <c r="BG20" s="90">
        <f t="shared" si="20"/>
        <v>0</v>
      </c>
      <c r="BH20" s="90">
        <f t="shared" si="20"/>
        <v>0</v>
      </c>
      <c r="BI20" s="90">
        <f t="shared" si="20"/>
        <v>0</v>
      </c>
      <c r="BJ20" s="90">
        <f t="shared" si="20"/>
        <v>0</v>
      </c>
      <c r="BK20" s="90">
        <f t="shared" si="20"/>
        <v>0</v>
      </c>
      <c r="BL20" s="90">
        <f t="shared" si="20"/>
        <v>0</v>
      </c>
      <c r="BM20" s="90">
        <f t="shared" si="20"/>
        <v>0</v>
      </c>
      <c r="BN20" s="90">
        <f t="shared" si="20"/>
        <v>0</v>
      </c>
      <c r="BO20" s="90">
        <f t="shared" si="20"/>
        <v>0</v>
      </c>
      <c r="BP20" s="90">
        <f t="shared" si="20"/>
        <v>0</v>
      </c>
      <c r="BQ20" s="90">
        <f t="shared" si="20"/>
        <v>0</v>
      </c>
      <c r="BR20" s="90">
        <f t="shared" si="20"/>
        <v>0</v>
      </c>
      <c r="BS20" s="90">
        <f t="shared" si="20"/>
        <v>0</v>
      </c>
      <c r="BT20" s="90">
        <f t="shared" si="20"/>
        <v>0</v>
      </c>
      <c r="BU20" s="90">
        <f t="shared" si="20"/>
        <v>0</v>
      </c>
      <c r="BV20" s="90">
        <f t="shared" si="20"/>
        <v>0</v>
      </c>
      <c r="BW20" s="90">
        <f t="shared" si="20"/>
        <v>0</v>
      </c>
      <c r="BX20" s="90">
        <f t="shared" si="20"/>
        <v>0</v>
      </c>
      <c r="BY20" s="90">
        <f t="shared" si="20"/>
        <v>0</v>
      </c>
      <c r="BZ20" s="90">
        <f t="shared" si="20"/>
        <v>0</v>
      </c>
      <c r="CA20" s="90">
        <f t="shared" si="20"/>
        <v>0</v>
      </c>
      <c r="CB20" s="90">
        <f t="shared" si="20"/>
        <v>0</v>
      </c>
      <c r="CC20" s="90">
        <f t="shared" si="20"/>
        <v>0</v>
      </c>
      <c r="CD20" s="90">
        <f t="shared" si="20"/>
        <v>0</v>
      </c>
      <c r="CE20" s="90">
        <f t="shared" si="20"/>
        <v>0</v>
      </c>
      <c r="CF20" s="90">
        <f t="shared" si="20"/>
        <v>0</v>
      </c>
      <c r="CG20" s="91">
        <f>SUM(CG21:CG22)</f>
        <v>0</v>
      </c>
      <c r="CH20" s="92">
        <f t="shared" ref="CH20:CK20" si="21">SUM(CH21:CH22)</f>
        <v>0</v>
      </c>
      <c r="CI20" s="92">
        <f t="shared" si="21"/>
        <v>0</v>
      </c>
      <c r="CJ20" s="92">
        <f t="shared" si="21"/>
        <v>0</v>
      </c>
      <c r="CK20" s="92">
        <f t="shared" si="21"/>
        <v>0</v>
      </c>
      <c r="CL20" s="8"/>
      <c r="CM20" s="89"/>
      <c r="CN20" s="21"/>
      <c r="CQ20" s="73">
        <f>IF(J20&gt;0,1,0)</f>
        <v>0</v>
      </c>
    </row>
    <row r="21" spans="1:100" ht="14.15" customHeight="1" x14ac:dyDescent="0.4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7"/>
      <c r="CH21" s="88"/>
      <c r="CI21" s="88"/>
      <c r="CJ21" s="88"/>
      <c r="CK21" s="88"/>
      <c r="CL21" s="8"/>
      <c r="CM21" s="89"/>
      <c r="CN21" s="21"/>
      <c r="CQ21" s="73">
        <f>IF(J21&gt;0,1,0)</f>
        <v>0</v>
      </c>
    </row>
    <row r="22" spans="1:100" ht="14.15" customHeight="1" x14ac:dyDescent="0.4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7"/>
      <c r="CH22" s="88"/>
      <c r="CI22" s="88"/>
      <c r="CJ22" s="88"/>
      <c r="CK22" s="88"/>
      <c r="CL22" s="8"/>
      <c r="CM22" s="89"/>
      <c r="CN22" s="21"/>
      <c r="CQ22" s="73">
        <f>IF(J22&gt;0,1,0)</f>
        <v>0</v>
      </c>
    </row>
    <row r="23" spans="1:100" s="103" customFormat="1" ht="14.15" customHeight="1" x14ac:dyDescent="0.4">
      <c r="A23" s="93">
        <f t="shared" si="11"/>
        <v>23</v>
      </c>
      <c r="B23" s="94"/>
      <c r="C23" s="94"/>
      <c r="D23" s="94"/>
      <c r="E23" s="94"/>
      <c r="F23" s="94"/>
      <c r="G23" s="94"/>
      <c r="H23" s="94"/>
      <c r="I23" s="95"/>
      <c r="J23" s="96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8"/>
      <c r="CH23" s="99"/>
      <c r="CI23" s="99"/>
      <c r="CJ23" s="99"/>
      <c r="CK23" s="99"/>
      <c r="CL23" s="71"/>
      <c r="CM23" s="27"/>
      <c r="CN23" s="100"/>
      <c r="CO23" s="101"/>
      <c r="CP23" s="101"/>
      <c r="CQ23" s="102">
        <f>IF(J23&gt;0,1,0)</f>
        <v>0</v>
      </c>
      <c r="CR23" s="101"/>
      <c r="CS23" s="101"/>
      <c r="CT23" s="101"/>
      <c r="CU23" s="101"/>
      <c r="CV23" s="101"/>
    </row>
    <row r="24" spans="1:100" s="106" customFormat="1" ht="14.15" customHeight="1" x14ac:dyDescent="0.4">
      <c r="A24" s="64">
        <f t="shared" si="11"/>
        <v>24</v>
      </c>
      <c r="B24" s="84"/>
      <c r="C24" s="65" t="s">
        <v>37</v>
      </c>
      <c r="D24" s="104" t="s">
        <v>38</v>
      </c>
      <c r="E24" s="81"/>
      <c r="F24" s="80"/>
      <c r="G24" s="81"/>
      <c r="H24" s="81"/>
      <c r="I24" s="81"/>
      <c r="J24" s="74">
        <f t="shared" si="12"/>
        <v>24879793.890000001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64782.130000000005</v>
      </c>
      <c r="M24" s="70">
        <f t="shared" si="22"/>
        <v>1532918.56</v>
      </c>
      <c r="N24" s="70">
        <f t="shared" si="22"/>
        <v>0</v>
      </c>
      <c r="O24" s="70">
        <f t="shared" si="22"/>
        <v>341291.55999999994</v>
      </c>
      <c r="P24" s="70">
        <f t="shared" si="22"/>
        <v>425143.92</v>
      </c>
      <c r="Q24" s="70">
        <f t="shared" si="22"/>
        <v>3987810.39</v>
      </c>
      <c r="R24" s="70">
        <f t="shared" si="22"/>
        <v>286871.25</v>
      </c>
      <c r="S24" s="70">
        <f t="shared" si="22"/>
        <v>323568.49</v>
      </c>
      <c r="T24" s="70">
        <f t="shared" si="22"/>
        <v>538689.68999999994</v>
      </c>
      <c r="U24" s="70">
        <f t="shared" si="22"/>
        <v>2612878.1800000002</v>
      </c>
      <c r="V24" s="70">
        <f t="shared" si="22"/>
        <v>34967.81</v>
      </c>
      <c r="W24" s="70">
        <f t="shared" si="22"/>
        <v>23656.71</v>
      </c>
      <c r="X24" s="70">
        <f t="shared" si="22"/>
        <v>468715.17</v>
      </c>
      <c r="Y24" s="70">
        <f t="shared" si="22"/>
        <v>188865.53</v>
      </c>
      <c r="Z24" s="70">
        <f t="shared" si="22"/>
        <v>1081975.51</v>
      </c>
      <c r="AA24" s="70">
        <f t="shared" si="22"/>
        <v>3540740.67</v>
      </c>
      <c r="AB24" s="70">
        <f t="shared" si="22"/>
        <v>282758.06999999995</v>
      </c>
      <c r="AC24" s="70">
        <f t="shared" si="22"/>
        <v>814669.46000000008</v>
      </c>
      <c r="AD24" s="70">
        <f t="shared" si="22"/>
        <v>3441611.76</v>
      </c>
      <c r="AE24" s="70">
        <f t="shared" si="22"/>
        <v>270642.93</v>
      </c>
      <c r="AF24" s="70">
        <f t="shared" si="22"/>
        <v>207576.55</v>
      </c>
      <c r="AG24" s="70">
        <f t="shared" si="22"/>
        <v>165122.75</v>
      </c>
      <c r="AH24" s="70">
        <f t="shared" si="22"/>
        <v>276130.71999999997</v>
      </c>
      <c r="AI24" s="70">
        <f t="shared" si="22"/>
        <v>381612.04000000004</v>
      </c>
      <c r="AJ24" s="70">
        <f t="shared" si="22"/>
        <v>121015.83999999998</v>
      </c>
      <c r="AK24" s="70">
        <f t="shared" si="22"/>
        <v>1475706.56</v>
      </c>
      <c r="AL24" s="70">
        <f t="shared" si="22"/>
        <v>350026.50999999995</v>
      </c>
      <c r="AM24" s="70">
        <f t="shared" si="22"/>
        <v>1071186.9099999999</v>
      </c>
      <c r="AN24" s="70">
        <f t="shared" si="22"/>
        <v>43480.69</v>
      </c>
      <c r="AO24" s="70">
        <f t="shared" si="22"/>
        <v>469031.48</v>
      </c>
      <c r="AP24" s="70">
        <f t="shared" si="22"/>
        <v>56346.049999999996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5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6" customFormat="1" ht="14.15" customHeight="1" x14ac:dyDescent="0.4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7929974.1400000006</v>
      </c>
      <c r="K25" s="70">
        <f>SUM(K26,K36)</f>
        <v>0</v>
      </c>
      <c r="L25" s="70">
        <f t="shared" ref="L25:BW25" si="25">SUM(L26,L36)</f>
        <v>28662.959999999999</v>
      </c>
      <c r="M25" s="70">
        <f t="shared" si="25"/>
        <v>239112.64999999997</v>
      </c>
      <c r="N25" s="70">
        <f t="shared" si="25"/>
        <v>0</v>
      </c>
      <c r="O25" s="70">
        <f t="shared" si="25"/>
        <v>262060.78</v>
      </c>
      <c r="P25" s="70">
        <f t="shared" si="25"/>
        <v>9724.16</v>
      </c>
      <c r="Q25" s="70">
        <f t="shared" si="25"/>
        <v>974650.61</v>
      </c>
      <c r="R25" s="70">
        <f t="shared" si="25"/>
        <v>285197.19</v>
      </c>
      <c r="S25" s="70">
        <f t="shared" si="25"/>
        <v>267822.96000000002</v>
      </c>
      <c r="T25" s="70">
        <f t="shared" si="25"/>
        <v>17126.89</v>
      </c>
      <c r="U25" s="70">
        <f t="shared" si="25"/>
        <v>1184512.9200000002</v>
      </c>
      <c r="V25" s="70">
        <f t="shared" si="25"/>
        <v>4130.66</v>
      </c>
      <c r="W25" s="70">
        <f t="shared" si="25"/>
        <v>2919.0400000000004</v>
      </c>
      <c r="X25" s="70">
        <f t="shared" si="25"/>
        <v>95643.54</v>
      </c>
      <c r="Y25" s="70">
        <f t="shared" si="25"/>
        <v>159624.92000000001</v>
      </c>
      <c r="Z25" s="70">
        <f t="shared" si="25"/>
        <v>46505.420000000006</v>
      </c>
      <c r="AA25" s="70">
        <f t="shared" si="25"/>
        <v>1097679.24</v>
      </c>
      <c r="AB25" s="70">
        <f t="shared" si="25"/>
        <v>241101.27</v>
      </c>
      <c r="AC25" s="70">
        <f t="shared" si="25"/>
        <v>81395.539999999994</v>
      </c>
      <c r="AD25" s="70">
        <f t="shared" si="25"/>
        <v>1546713.67</v>
      </c>
      <c r="AE25" s="70">
        <f t="shared" si="25"/>
        <v>54318.62</v>
      </c>
      <c r="AF25" s="70">
        <f t="shared" si="25"/>
        <v>55498.119999999995</v>
      </c>
      <c r="AG25" s="70">
        <f t="shared" si="25"/>
        <v>57861.289999999994</v>
      </c>
      <c r="AH25" s="70">
        <f t="shared" si="25"/>
        <v>116202.5</v>
      </c>
      <c r="AI25" s="70">
        <f t="shared" si="25"/>
        <v>201141.92</v>
      </c>
      <c r="AJ25" s="70">
        <f t="shared" si="25"/>
        <v>91478.89</v>
      </c>
      <c r="AK25" s="70">
        <f t="shared" si="25"/>
        <v>350482.86</v>
      </c>
      <c r="AL25" s="70">
        <f t="shared" si="25"/>
        <v>4117.88</v>
      </c>
      <c r="AM25" s="70">
        <f t="shared" si="25"/>
        <v>350524.24999999994</v>
      </c>
      <c r="AN25" s="70">
        <f t="shared" si="25"/>
        <v>36292.899999999994</v>
      </c>
      <c r="AO25" s="70">
        <f t="shared" si="25"/>
        <v>50464.71</v>
      </c>
      <c r="AP25" s="70">
        <f t="shared" si="25"/>
        <v>17005.78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5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5" customHeight="1" x14ac:dyDescent="0.4">
      <c r="A26" s="64">
        <f t="shared" si="11"/>
        <v>26</v>
      </c>
      <c r="B26" s="84"/>
      <c r="C26" s="84"/>
      <c r="D26" s="84"/>
      <c r="E26" s="82" t="s">
        <v>20</v>
      </c>
      <c r="F26" s="107" t="s">
        <v>19</v>
      </c>
      <c r="G26" s="84"/>
      <c r="H26" s="84"/>
      <c r="I26" s="84"/>
      <c r="J26" s="74">
        <f t="shared" si="12"/>
        <v>7583327.6500000013</v>
      </c>
      <c r="K26" s="108">
        <f>SUM(K27,K34:K35)</f>
        <v>0</v>
      </c>
      <c r="L26" s="108">
        <f t="shared" ref="L26:BW26" si="28">SUM(L27,L34:L35)</f>
        <v>28662.959999999999</v>
      </c>
      <c r="M26" s="108">
        <f t="shared" si="28"/>
        <v>239112.64999999997</v>
      </c>
      <c r="N26" s="108">
        <f t="shared" si="28"/>
        <v>0</v>
      </c>
      <c r="O26" s="108">
        <f t="shared" si="28"/>
        <v>262060.78</v>
      </c>
      <c r="P26" s="108">
        <f t="shared" si="28"/>
        <v>9724.16</v>
      </c>
      <c r="Q26" s="108">
        <f t="shared" si="28"/>
        <v>974650.61</v>
      </c>
      <c r="R26" s="108">
        <f t="shared" si="28"/>
        <v>285197.19</v>
      </c>
      <c r="S26" s="108">
        <f t="shared" si="28"/>
        <v>251289.06</v>
      </c>
      <c r="T26" s="108">
        <f t="shared" si="28"/>
        <v>0</v>
      </c>
      <c r="U26" s="108">
        <f t="shared" si="28"/>
        <v>1067740.8500000001</v>
      </c>
      <c r="V26" s="108">
        <f t="shared" si="28"/>
        <v>4130.66</v>
      </c>
      <c r="W26" s="108">
        <f t="shared" si="28"/>
        <v>2919.0400000000004</v>
      </c>
      <c r="X26" s="108">
        <f t="shared" si="28"/>
        <v>95643.54</v>
      </c>
      <c r="Y26" s="108">
        <f t="shared" si="28"/>
        <v>159624.92000000001</v>
      </c>
      <c r="Z26" s="108">
        <f t="shared" si="28"/>
        <v>46505.420000000006</v>
      </c>
      <c r="AA26" s="108">
        <f t="shared" si="28"/>
        <v>1097679.24</v>
      </c>
      <c r="AB26" s="108">
        <f t="shared" si="28"/>
        <v>226461.33</v>
      </c>
      <c r="AC26" s="108">
        <f t="shared" si="28"/>
        <v>77225</v>
      </c>
      <c r="AD26" s="108">
        <f t="shared" si="28"/>
        <v>1398056.65</v>
      </c>
      <c r="AE26" s="108">
        <f t="shared" si="28"/>
        <v>54318.62</v>
      </c>
      <c r="AF26" s="108">
        <f t="shared" si="28"/>
        <v>55498.119999999995</v>
      </c>
      <c r="AG26" s="108">
        <f t="shared" si="28"/>
        <v>57861.289999999994</v>
      </c>
      <c r="AH26" s="108">
        <f t="shared" si="28"/>
        <v>116202.5</v>
      </c>
      <c r="AI26" s="108">
        <f t="shared" si="28"/>
        <v>201141.92</v>
      </c>
      <c r="AJ26" s="108">
        <f t="shared" si="28"/>
        <v>87874.86</v>
      </c>
      <c r="AK26" s="108">
        <f t="shared" si="28"/>
        <v>330331.7</v>
      </c>
      <c r="AL26" s="108">
        <f t="shared" si="28"/>
        <v>4117.88</v>
      </c>
      <c r="AM26" s="108">
        <f t="shared" si="28"/>
        <v>346998.58999999997</v>
      </c>
      <c r="AN26" s="108">
        <f t="shared" si="28"/>
        <v>34827.619999999995</v>
      </c>
      <c r="AO26" s="108">
        <f t="shared" si="28"/>
        <v>50464.71</v>
      </c>
      <c r="AP26" s="108">
        <f t="shared" si="28"/>
        <v>17005.78</v>
      </c>
      <c r="AQ26" s="108">
        <f t="shared" si="28"/>
        <v>0</v>
      </c>
      <c r="AR26" s="108">
        <f t="shared" si="28"/>
        <v>0</v>
      </c>
      <c r="AS26" s="108">
        <f t="shared" si="28"/>
        <v>0</v>
      </c>
      <c r="AT26" s="108">
        <f t="shared" si="28"/>
        <v>0</v>
      </c>
      <c r="AU26" s="108">
        <f t="shared" si="28"/>
        <v>0</v>
      </c>
      <c r="AV26" s="108">
        <f t="shared" si="28"/>
        <v>0</v>
      </c>
      <c r="AW26" s="108">
        <f t="shared" si="28"/>
        <v>0</v>
      </c>
      <c r="AX26" s="108">
        <f t="shared" si="28"/>
        <v>0</v>
      </c>
      <c r="AY26" s="108">
        <f t="shared" si="28"/>
        <v>0</v>
      </c>
      <c r="AZ26" s="108">
        <f t="shared" si="28"/>
        <v>0</v>
      </c>
      <c r="BA26" s="108">
        <f t="shared" si="28"/>
        <v>0</v>
      </c>
      <c r="BB26" s="108">
        <f t="shared" si="28"/>
        <v>0</v>
      </c>
      <c r="BC26" s="108">
        <f t="shared" si="28"/>
        <v>0</v>
      </c>
      <c r="BD26" s="108">
        <f t="shared" si="28"/>
        <v>0</v>
      </c>
      <c r="BE26" s="108">
        <f t="shared" si="28"/>
        <v>0</v>
      </c>
      <c r="BF26" s="108">
        <f t="shared" si="28"/>
        <v>0</v>
      </c>
      <c r="BG26" s="108">
        <f t="shared" si="28"/>
        <v>0</v>
      </c>
      <c r="BH26" s="108">
        <f t="shared" si="28"/>
        <v>0</v>
      </c>
      <c r="BI26" s="108">
        <f t="shared" si="28"/>
        <v>0</v>
      </c>
      <c r="BJ26" s="108">
        <f t="shared" si="28"/>
        <v>0</v>
      </c>
      <c r="BK26" s="108">
        <f t="shared" si="28"/>
        <v>0</v>
      </c>
      <c r="BL26" s="108">
        <f t="shared" si="28"/>
        <v>0</v>
      </c>
      <c r="BM26" s="108">
        <f t="shared" si="28"/>
        <v>0</v>
      </c>
      <c r="BN26" s="108">
        <f t="shared" si="28"/>
        <v>0</v>
      </c>
      <c r="BO26" s="108">
        <f t="shared" si="28"/>
        <v>0</v>
      </c>
      <c r="BP26" s="108">
        <f t="shared" si="28"/>
        <v>0</v>
      </c>
      <c r="BQ26" s="108">
        <f t="shared" si="28"/>
        <v>0</v>
      </c>
      <c r="BR26" s="108">
        <f t="shared" si="28"/>
        <v>0</v>
      </c>
      <c r="BS26" s="108">
        <f t="shared" si="28"/>
        <v>0</v>
      </c>
      <c r="BT26" s="108">
        <f t="shared" si="28"/>
        <v>0</v>
      </c>
      <c r="BU26" s="108">
        <f t="shared" si="28"/>
        <v>0</v>
      </c>
      <c r="BV26" s="108">
        <f t="shared" si="28"/>
        <v>0</v>
      </c>
      <c r="BW26" s="108">
        <f t="shared" si="28"/>
        <v>0</v>
      </c>
      <c r="BX26" s="108">
        <f t="shared" ref="BX26:CV26" si="29">SUM(BX27,BX34:BX35)</f>
        <v>0</v>
      </c>
      <c r="BY26" s="108">
        <f t="shared" si="29"/>
        <v>0</v>
      </c>
      <c r="BZ26" s="108">
        <f t="shared" si="29"/>
        <v>0</v>
      </c>
      <c r="CA26" s="108">
        <f t="shared" si="29"/>
        <v>0</v>
      </c>
      <c r="CB26" s="108">
        <f t="shared" si="29"/>
        <v>0</v>
      </c>
      <c r="CC26" s="108">
        <f t="shared" si="29"/>
        <v>0</v>
      </c>
      <c r="CD26" s="108">
        <f t="shared" si="29"/>
        <v>0</v>
      </c>
      <c r="CE26" s="108">
        <f t="shared" si="29"/>
        <v>0</v>
      </c>
      <c r="CF26" s="108">
        <f t="shared" si="29"/>
        <v>0</v>
      </c>
      <c r="CG26" s="109">
        <f>SUM(CG27,CG34:CG35)</f>
        <v>0</v>
      </c>
      <c r="CH26" s="92">
        <f t="shared" ref="CH26:CK26" si="30">SUM(CH27,CH34:CH35)</f>
        <v>0</v>
      </c>
      <c r="CI26" s="92">
        <f t="shared" si="30"/>
        <v>0</v>
      </c>
      <c r="CJ26" s="92">
        <f t="shared" si="30"/>
        <v>0</v>
      </c>
      <c r="CK26" s="92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5" customHeight="1" x14ac:dyDescent="0.4">
      <c r="A27" s="64">
        <f t="shared" si="11"/>
        <v>27</v>
      </c>
      <c r="B27" s="82"/>
      <c r="C27" s="82"/>
      <c r="D27" s="82"/>
      <c r="E27" s="82"/>
      <c r="F27" s="110" t="s">
        <v>40</v>
      </c>
      <c r="G27" s="111" t="s">
        <v>41</v>
      </c>
      <c r="H27" s="111"/>
      <c r="I27" s="111"/>
      <c r="J27" s="74">
        <f t="shared" si="12"/>
        <v>7560601.7100000018</v>
      </c>
      <c r="K27" s="108">
        <f>SUM(K28:K32)</f>
        <v>0</v>
      </c>
      <c r="L27" s="108">
        <f t="shared" ref="L27:BW27" si="32">SUM(L28:L32)</f>
        <v>5937.02</v>
      </c>
      <c r="M27" s="108">
        <f t="shared" si="32"/>
        <v>239112.64999999997</v>
      </c>
      <c r="N27" s="108">
        <f t="shared" si="32"/>
        <v>0</v>
      </c>
      <c r="O27" s="108">
        <f t="shared" si="32"/>
        <v>262060.78</v>
      </c>
      <c r="P27" s="108">
        <f t="shared" si="32"/>
        <v>9724.16</v>
      </c>
      <c r="Q27" s="108">
        <f t="shared" si="32"/>
        <v>974650.61</v>
      </c>
      <c r="R27" s="108">
        <f t="shared" si="32"/>
        <v>285197.19</v>
      </c>
      <c r="S27" s="108">
        <f t="shared" si="32"/>
        <v>251289.06</v>
      </c>
      <c r="T27" s="108">
        <f t="shared" si="32"/>
        <v>0</v>
      </c>
      <c r="U27" s="108">
        <f t="shared" si="32"/>
        <v>1067740.8500000001</v>
      </c>
      <c r="V27" s="108">
        <f t="shared" si="32"/>
        <v>4130.66</v>
      </c>
      <c r="W27" s="108">
        <f t="shared" si="32"/>
        <v>2919.0400000000004</v>
      </c>
      <c r="X27" s="108">
        <f t="shared" si="32"/>
        <v>95643.54</v>
      </c>
      <c r="Y27" s="108">
        <f t="shared" si="32"/>
        <v>159624.92000000001</v>
      </c>
      <c r="Z27" s="108">
        <f t="shared" si="32"/>
        <v>46505.420000000006</v>
      </c>
      <c r="AA27" s="108">
        <f t="shared" si="32"/>
        <v>1097679.24</v>
      </c>
      <c r="AB27" s="108">
        <f t="shared" si="32"/>
        <v>226461.33</v>
      </c>
      <c r="AC27" s="108">
        <f t="shared" si="32"/>
        <v>77225</v>
      </c>
      <c r="AD27" s="108">
        <f t="shared" si="32"/>
        <v>1398056.65</v>
      </c>
      <c r="AE27" s="108">
        <f t="shared" si="32"/>
        <v>54318.62</v>
      </c>
      <c r="AF27" s="108">
        <f t="shared" si="32"/>
        <v>55498.119999999995</v>
      </c>
      <c r="AG27" s="108">
        <f t="shared" si="32"/>
        <v>57861.289999999994</v>
      </c>
      <c r="AH27" s="108">
        <f t="shared" si="32"/>
        <v>116202.5</v>
      </c>
      <c r="AI27" s="108">
        <f t="shared" si="32"/>
        <v>201141.92</v>
      </c>
      <c r="AJ27" s="108">
        <f t="shared" si="32"/>
        <v>87874.86</v>
      </c>
      <c r="AK27" s="108">
        <f t="shared" si="32"/>
        <v>330331.7</v>
      </c>
      <c r="AL27" s="108">
        <f t="shared" si="32"/>
        <v>4117.88</v>
      </c>
      <c r="AM27" s="108">
        <f t="shared" si="32"/>
        <v>346998.58999999997</v>
      </c>
      <c r="AN27" s="108">
        <f t="shared" si="32"/>
        <v>34827.619999999995</v>
      </c>
      <c r="AO27" s="108">
        <f t="shared" si="32"/>
        <v>50464.71</v>
      </c>
      <c r="AP27" s="108">
        <f t="shared" si="32"/>
        <v>17005.78</v>
      </c>
      <c r="AQ27" s="108">
        <f t="shared" si="32"/>
        <v>0</v>
      </c>
      <c r="AR27" s="108">
        <f t="shared" si="32"/>
        <v>0</v>
      </c>
      <c r="AS27" s="108">
        <f t="shared" si="32"/>
        <v>0</v>
      </c>
      <c r="AT27" s="108">
        <f t="shared" si="32"/>
        <v>0</v>
      </c>
      <c r="AU27" s="108">
        <f t="shared" si="32"/>
        <v>0</v>
      </c>
      <c r="AV27" s="108">
        <f t="shared" si="32"/>
        <v>0</v>
      </c>
      <c r="AW27" s="108">
        <f t="shared" si="32"/>
        <v>0</v>
      </c>
      <c r="AX27" s="108">
        <f t="shared" si="32"/>
        <v>0</v>
      </c>
      <c r="AY27" s="108">
        <f t="shared" si="32"/>
        <v>0</v>
      </c>
      <c r="AZ27" s="108">
        <f t="shared" si="32"/>
        <v>0</v>
      </c>
      <c r="BA27" s="108">
        <f t="shared" si="32"/>
        <v>0</v>
      </c>
      <c r="BB27" s="108">
        <f t="shared" si="32"/>
        <v>0</v>
      </c>
      <c r="BC27" s="108">
        <f t="shared" si="32"/>
        <v>0</v>
      </c>
      <c r="BD27" s="108">
        <f t="shared" si="32"/>
        <v>0</v>
      </c>
      <c r="BE27" s="108">
        <f t="shared" si="32"/>
        <v>0</v>
      </c>
      <c r="BF27" s="108">
        <f t="shared" si="32"/>
        <v>0</v>
      </c>
      <c r="BG27" s="108">
        <f t="shared" si="32"/>
        <v>0</v>
      </c>
      <c r="BH27" s="108">
        <f t="shared" si="32"/>
        <v>0</v>
      </c>
      <c r="BI27" s="108">
        <f t="shared" si="32"/>
        <v>0</v>
      </c>
      <c r="BJ27" s="108">
        <f t="shared" si="32"/>
        <v>0</v>
      </c>
      <c r="BK27" s="108">
        <f t="shared" si="32"/>
        <v>0</v>
      </c>
      <c r="BL27" s="108">
        <f t="shared" si="32"/>
        <v>0</v>
      </c>
      <c r="BM27" s="108">
        <f t="shared" si="32"/>
        <v>0</v>
      </c>
      <c r="BN27" s="108">
        <f t="shared" si="32"/>
        <v>0</v>
      </c>
      <c r="BO27" s="108">
        <f t="shared" si="32"/>
        <v>0</v>
      </c>
      <c r="BP27" s="108">
        <f t="shared" si="32"/>
        <v>0</v>
      </c>
      <c r="BQ27" s="108">
        <f t="shared" si="32"/>
        <v>0</v>
      </c>
      <c r="BR27" s="108">
        <f t="shared" si="32"/>
        <v>0</v>
      </c>
      <c r="BS27" s="108">
        <f t="shared" si="32"/>
        <v>0</v>
      </c>
      <c r="BT27" s="108">
        <f t="shared" si="32"/>
        <v>0</v>
      </c>
      <c r="BU27" s="108">
        <f t="shared" si="32"/>
        <v>0</v>
      </c>
      <c r="BV27" s="108">
        <f t="shared" si="32"/>
        <v>0</v>
      </c>
      <c r="BW27" s="108">
        <f t="shared" si="32"/>
        <v>0</v>
      </c>
      <c r="BX27" s="108">
        <f t="shared" ref="BX27:CV27" si="33">SUM(BX28:BX32)</f>
        <v>0</v>
      </c>
      <c r="BY27" s="108">
        <f t="shared" si="33"/>
        <v>0</v>
      </c>
      <c r="BZ27" s="108">
        <f t="shared" si="33"/>
        <v>0</v>
      </c>
      <c r="CA27" s="108">
        <f t="shared" si="33"/>
        <v>0</v>
      </c>
      <c r="CB27" s="108">
        <f t="shared" si="33"/>
        <v>0</v>
      </c>
      <c r="CC27" s="108">
        <f t="shared" si="33"/>
        <v>0</v>
      </c>
      <c r="CD27" s="108">
        <f t="shared" si="33"/>
        <v>0</v>
      </c>
      <c r="CE27" s="108">
        <f t="shared" si="33"/>
        <v>0</v>
      </c>
      <c r="CF27" s="108">
        <f t="shared" si="33"/>
        <v>0</v>
      </c>
      <c r="CG27" s="109">
        <f>SUM(CG28:CG32)</f>
        <v>0</v>
      </c>
      <c r="CH27" s="92">
        <f t="shared" ref="CH27:CK27" si="34">SUM(CH28:CH32)</f>
        <v>0</v>
      </c>
      <c r="CI27" s="92">
        <f t="shared" si="34"/>
        <v>0</v>
      </c>
      <c r="CJ27" s="92">
        <f t="shared" si="34"/>
        <v>0</v>
      </c>
      <c r="CK27" s="92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5" customHeight="1" x14ac:dyDescent="0.4">
      <c r="A28" s="64">
        <f t="shared" si="11"/>
        <v>28</v>
      </c>
      <c r="B28" s="84"/>
      <c r="C28" s="84"/>
      <c r="D28" s="84"/>
      <c r="E28" s="84"/>
      <c r="F28" s="112"/>
      <c r="G28" s="84" t="s">
        <v>42</v>
      </c>
      <c r="H28" s="113" t="s">
        <v>43</v>
      </c>
      <c r="I28" s="113"/>
      <c r="J28" s="74">
        <f t="shared" si="12"/>
        <v>3167093.6899999995</v>
      </c>
      <c r="K28" s="85"/>
      <c r="L28" s="85">
        <v>3195.66</v>
      </c>
      <c r="M28" s="85">
        <v>146927.82999999999</v>
      </c>
      <c r="N28" s="85"/>
      <c r="O28" s="85">
        <v>176973.63</v>
      </c>
      <c r="P28" s="85"/>
      <c r="Q28" s="85">
        <v>609670.85</v>
      </c>
      <c r="R28" s="85"/>
      <c r="S28" s="85">
        <v>117325.06</v>
      </c>
      <c r="T28" s="85"/>
      <c r="U28" s="85">
        <v>403742.35</v>
      </c>
      <c r="V28" s="85"/>
      <c r="W28" s="85">
        <v>1531.69</v>
      </c>
      <c r="X28" s="85">
        <v>58205.59</v>
      </c>
      <c r="Y28" s="85">
        <v>64094.78</v>
      </c>
      <c r="Z28" s="85">
        <v>1823.61</v>
      </c>
      <c r="AA28" s="85">
        <v>426306.48</v>
      </c>
      <c r="AB28" s="85">
        <v>117473.08</v>
      </c>
      <c r="AC28" s="85">
        <v>12172.93</v>
      </c>
      <c r="AD28" s="85">
        <v>550756.34</v>
      </c>
      <c r="AE28" s="85">
        <v>32536.98</v>
      </c>
      <c r="AF28" s="85">
        <v>35716.78</v>
      </c>
      <c r="AG28" s="85">
        <v>37321.379999999997</v>
      </c>
      <c r="AH28" s="85">
        <v>79519.899999999994</v>
      </c>
      <c r="AI28" s="85"/>
      <c r="AJ28" s="85">
        <v>38594.300000000003</v>
      </c>
      <c r="AK28" s="85">
        <v>110863.6</v>
      </c>
      <c r="AL28" s="85"/>
      <c r="AM28" s="85">
        <v>112127.02</v>
      </c>
      <c r="AN28" s="85">
        <v>18827.189999999999</v>
      </c>
      <c r="AO28" s="85"/>
      <c r="AP28" s="85">
        <v>11386.66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7"/>
      <c r="CH28" s="88"/>
      <c r="CI28" s="88"/>
      <c r="CJ28" s="88"/>
      <c r="CK28" s="88"/>
      <c r="CL28" s="8"/>
      <c r="CM28" s="89"/>
      <c r="CN28" s="21"/>
      <c r="CQ28" s="73">
        <f t="shared" si="31"/>
        <v>1</v>
      </c>
    </row>
    <row r="29" spans="1:100" ht="14.15" customHeight="1" x14ac:dyDescent="0.4">
      <c r="A29" s="64">
        <f t="shared" si="11"/>
        <v>29</v>
      </c>
      <c r="B29" s="84"/>
      <c r="C29" s="84"/>
      <c r="D29" s="84"/>
      <c r="E29" s="84"/>
      <c r="F29" s="112"/>
      <c r="G29" s="84" t="s">
        <v>44</v>
      </c>
      <c r="H29" s="84" t="s">
        <v>45</v>
      </c>
      <c r="I29" s="84"/>
      <c r="J29" s="74">
        <f t="shared" si="12"/>
        <v>2422723.73</v>
      </c>
      <c r="K29" s="85"/>
      <c r="L29" s="85">
        <v>1498.93</v>
      </c>
      <c r="M29" s="85">
        <v>65285.37</v>
      </c>
      <c r="N29" s="85"/>
      <c r="O29" s="85">
        <v>60752.37</v>
      </c>
      <c r="P29" s="85">
        <v>4.3099999999999996</v>
      </c>
      <c r="Q29" s="85">
        <v>271292.51</v>
      </c>
      <c r="R29" s="85"/>
      <c r="S29" s="85">
        <v>91145.5</v>
      </c>
      <c r="T29" s="85"/>
      <c r="U29" s="85">
        <v>486287</v>
      </c>
      <c r="V29" s="85"/>
      <c r="W29" s="85">
        <v>533.74</v>
      </c>
      <c r="X29" s="85">
        <v>25829.87</v>
      </c>
      <c r="Y29" s="85">
        <v>58936.160000000003</v>
      </c>
      <c r="Z29" s="85">
        <v>36797.01</v>
      </c>
      <c r="AA29" s="85">
        <v>371275.19</v>
      </c>
      <c r="AB29" s="85">
        <v>81921.509999999995</v>
      </c>
      <c r="AC29" s="85">
        <v>35706.1</v>
      </c>
      <c r="AD29" s="85">
        <v>578022.88</v>
      </c>
      <c r="AE29" s="85">
        <v>11835.2</v>
      </c>
      <c r="AF29" s="85">
        <v>17769.82</v>
      </c>
      <c r="AG29" s="85">
        <v>15723.46</v>
      </c>
      <c r="AH29" s="85">
        <v>20265.990000000002</v>
      </c>
      <c r="AI29" s="85"/>
      <c r="AJ29" s="85">
        <v>18156.099999999999</v>
      </c>
      <c r="AK29" s="85">
        <v>51953.13</v>
      </c>
      <c r="AL29" s="85"/>
      <c r="AM29" s="85">
        <v>102480.78</v>
      </c>
      <c r="AN29" s="85">
        <v>14541.48</v>
      </c>
      <c r="AO29" s="85"/>
      <c r="AP29" s="85">
        <v>4709.32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7"/>
      <c r="CH29" s="88"/>
      <c r="CI29" s="88"/>
      <c r="CJ29" s="88"/>
      <c r="CK29" s="88"/>
      <c r="CL29" s="8"/>
      <c r="CM29" s="89"/>
      <c r="CN29" s="21"/>
      <c r="CQ29" s="73">
        <f t="shared" si="31"/>
        <v>1</v>
      </c>
    </row>
    <row r="30" spans="1:100" ht="14.15" customHeight="1" x14ac:dyDescent="0.4">
      <c r="A30" s="64">
        <f t="shared" si="11"/>
        <v>30</v>
      </c>
      <c r="B30" s="84"/>
      <c r="C30" s="84"/>
      <c r="D30" s="84"/>
      <c r="E30" s="84"/>
      <c r="F30" s="112"/>
      <c r="G30" s="84" t="s">
        <v>46</v>
      </c>
      <c r="H30" s="84" t="s">
        <v>47</v>
      </c>
      <c r="I30" s="84"/>
      <c r="J30" s="74">
        <f t="shared" si="12"/>
        <v>116443.59999999999</v>
      </c>
      <c r="K30" s="85"/>
      <c r="L30" s="85">
        <v>1107.3800000000001</v>
      </c>
      <c r="M30" s="85">
        <v>1227.58</v>
      </c>
      <c r="N30" s="85"/>
      <c r="O30" s="85">
        <v>3844</v>
      </c>
      <c r="P30" s="85"/>
      <c r="Q30" s="85">
        <v>31874.5</v>
      </c>
      <c r="R30" s="85">
        <v>9946.6299999999992</v>
      </c>
      <c r="S30" s="85"/>
      <c r="T30" s="85"/>
      <c r="U30" s="85"/>
      <c r="V30" s="85"/>
      <c r="W30" s="85"/>
      <c r="X30" s="85">
        <v>143.33000000000001</v>
      </c>
      <c r="Y30" s="85"/>
      <c r="Z30" s="85"/>
      <c r="AA30" s="85"/>
      <c r="AB30" s="85">
        <v>349.58</v>
      </c>
      <c r="AC30" s="85"/>
      <c r="AD30" s="85">
        <v>764.27</v>
      </c>
      <c r="AE30" s="85">
        <v>166.86</v>
      </c>
      <c r="AF30" s="85">
        <v>354.96</v>
      </c>
      <c r="AG30" s="85">
        <v>1185.5999999999999</v>
      </c>
      <c r="AH30" s="85">
        <v>2879.26</v>
      </c>
      <c r="AI30" s="85"/>
      <c r="AJ30" s="85">
        <v>7705.36</v>
      </c>
      <c r="AK30" s="85">
        <v>54777.2</v>
      </c>
      <c r="AL30" s="85"/>
      <c r="AM30" s="85"/>
      <c r="AN30" s="85"/>
      <c r="AO30" s="85"/>
      <c r="AP30" s="85">
        <v>117.09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7"/>
      <c r="CH30" s="88"/>
      <c r="CI30" s="88"/>
      <c r="CJ30" s="88"/>
      <c r="CK30" s="88"/>
      <c r="CL30" s="8"/>
      <c r="CM30" s="89"/>
      <c r="CN30" s="21"/>
      <c r="CQ30" s="73">
        <f t="shared" si="31"/>
        <v>1</v>
      </c>
    </row>
    <row r="31" spans="1:100" ht="14.15" customHeight="1" x14ac:dyDescent="0.4">
      <c r="A31" s="64">
        <f t="shared" si="11"/>
        <v>31</v>
      </c>
      <c r="B31" s="84"/>
      <c r="C31" s="84"/>
      <c r="D31" s="84"/>
      <c r="E31" s="84"/>
      <c r="F31" s="112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7"/>
      <c r="CH31" s="88"/>
      <c r="CI31" s="88"/>
      <c r="CJ31" s="88"/>
      <c r="CK31" s="88"/>
      <c r="CL31" s="8"/>
      <c r="CM31" s="89"/>
      <c r="CN31" s="21"/>
      <c r="CQ31" s="73">
        <f t="shared" si="31"/>
        <v>1</v>
      </c>
    </row>
    <row r="32" spans="1:100" ht="14.15" customHeight="1" x14ac:dyDescent="0.4">
      <c r="A32" s="64">
        <f t="shared" si="11"/>
        <v>32</v>
      </c>
      <c r="B32" s="84"/>
      <c r="C32" s="84"/>
      <c r="D32" s="84"/>
      <c r="E32" s="84"/>
      <c r="F32" s="112"/>
      <c r="G32" s="84" t="s">
        <v>50</v>
      </c>
      <c r="H32" s="84" t="s">
        <v>51</v>
      </c>
      <c r="I32" s="84"/>
      <c r="J32" s="74">
        <f t="shared" si="12"/>
        <v>1853583.3600000001</v>
      </c>
      <c r="K32" s="85"/>
      <c r="L32" s="85">
        <v>135.05000000000001</v>
      </c>
      <c r="M32" s="85">
        <v>25671.87</v>
      </c>
      <c r="N32" s="85"/>
      <c r="O32" s="85">
        <v>20490.78</v>
      </c>
      <c r="P32" s="85">
        <v>9719.85</v>
      </c>
      <c r="Q32" s="85">
        <v>61812.75</v>
      </c>
      <c r="R32" s="85">
        <v>275250.56</v>
      </c>
      <c r="S32" s="85">
        <v>42818.5</v>
      </c>
      <c r="T32" s="85"/>
      <c r="U32" s="85">
        <v>177711.5</v>
      </c>
      <c r="V32" s="85">
        <v>4130.66</v>
      </c>
      <c r="W32" s="85">
        <v>853.61</v>
      </c>
      <c r="X32" s="85">
        <v>11464.75</v>
      </c>
      <c r="Y32" s="85">
        <v>36593.980000000003</v>
      </c>
      <c r="Z32" s="85">
        <v>7884.8</v>
      </c>
      <c r="AA32" s="85">
        <v>300097.57</v>
      </c>
      <c r="AB32" s="85">
        <v>26414.23</v>
      </c>
      <c r="AC32" s="85">
        <v>29345.97</v>
      </c>
      <c r="AD32" s="85">
        <v>268058.76</v>
      </c>
      <c r="AE32" s="85">
        <v>9779.58</v>
      </c>
      <c r="AF32" s="85">
        <v>1656.56</v>
      </c>
      <c r="AG32" s="85">
        <v>3630.85</v>
      </c>
      <c r="AH32" s="85">
        <v>13537.35</v>
      </c>
      <c r="AI32" s="85">
        <v>201141.92</v>
      </c>
      <c r="AJ32" s="85">
        <v>23419.1</v>
      </c>
      <c r="AK32" s="85">
        <v>112737.77</v>
      </c>
      <c r="AL32" s="85">
        <v>4117.88</v>
      </c>
      <c r="AM32" s="85">
        <v>132390.79</v>
      </c>
      <c r="AN32" s="85">
        <v>1458.95</v>
      </c>
      <c r="AO32" s="85">
        <v>50464.71</v>
      </c>
      <c r="AP32" s="85">
        <v>792.71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7"/>
      <c r="CH32" s="88"/>
      <c r="CI32" s="88"/>
      <c r="CJ32" s="88"/>
      <c r="CK32" s="88"/>
      <c r="CL32" s="8"/>
      <c r="CM32" s="89"/>
      <c r="CN32" s="21"/>
      <c r="CQ32" s="73">
        <f t="shared" si="31"/>
        <v>1</v>
      </c>
    </row>
    <row r="33" spans="1:100" ht="14.15" customHeight="1" x14ac:dyDescent="0.4">
      <c r="A33" s="64">
        <f t="shared" si="11"/>
        <v>33</v>
      </c>
      <c r="B33" s="84"/>
      <c r="C33" s="84"/>
      <c r="D33" s="84"/>
      <c r="E33" s="84"/>
      <c r="F33" s="110" t="s">
        <v>52</v>
      </c>
      <c r="G33" s="111" t="s">
        <v>53</v>
      </c>
      <c r="H33" s="84"/>
      <c r="I33" s="84"/>
      <c r="J33" s="74">
        <f t="shared" si="12"/>
        <v>22725.94</v>
      </c>
      <c r="K33" s="90">
        <f>SUM(K34:K35)</f>
        <v>0</v>
      </c>
      <c r="L33" s="90">
        <f t="shared" ref="L33:BW33" si="35">SUM(L34:L35)</f>
        <v>22725.94</v>
      </c>
      <c r="M33" s="90">
        <f t="shared" si="35"/>
        <v>0</v>
      </c>
      <c r="N33" s="90">
        <f t="shared" si="35"/>
        <v>0</v>
      </c>
      <c r="O33" s="90">
        <f t="shared" si="35"/>
        <v>0</v>
      </c>
      <c r="P33" s="90">
        <f t="shared" si="35"/>
        <v>0</v>
      </c>
      <c r="Q33" s="90">
        <f t="shared" si="35"/>
        <v>0</v>
      </c>
      <c r="R33" s="90">
        <f t="shared" si="35"/>
        <v>0</v>
      </c>
      <c r="S33" s="90">
        <f t="shared" si="35"/>
        <v>0</v>
      </c>
      <c r="T33" s="90">
        <f t="shared" si="35"/>
        <v>0</v>
      </c>
      <c r="U33" s="90">
        <f t="shared" si="35"/>
        <v>0</v>
      </c>
      <c r="V33" s="90">
        <f t="shared" si="35"/>
        <v>0</v>
      </c>
      <c r="W33" s="90">
        <f t="shared" si="35"/>
        <v>0</v>
      </c>
      <c r="X33" s="90">
        <f t="shared" si="35"/>
        <v>0</v>
      </c>
      <c r="Y33" s="90">
        <f t="shared" si="35"/>
        <v>0</v>
      </c>
      <c r="Z33" s="90">
        <f t="shared" si="35"/>
        <v>0</v>
      </c>
      <c r="AA33" s="90">
        <f t="shared" si="35"/>
        <v>0</v>
      </c>
      <c r="AB33" s="90">
        <f t="shared" si="35"/>
        <v>0</v>
      </c>
      <c r="AC33" s="90">
        <f t="shared" si="35"/>
        <v>0</v>
      </c>
      <c r="AD33" s="90">
        <f t="shared" si="35"/>
        <v>0</v>
      </c>
      <c r="AE33" s="90">
        <f t="shared" si="35"/>
        <v>0</v>
      </c>
      <c r="AF33" s="90">
        <f t="shared" si="35"/>
        <v>0</v>
      </c>
      <c r="AG33" s="90">
        <f t="shared" si="35"/>
        <v>0</v>
      </c>
      <c r="AH33" s="90">
        <f t="shared" si="35"/>
        <v>0</v>
      </c>
      <c r="AI33" s="90">
        <f t="shared" si="35"/>
        <v>0</v>
      </c>
      <c r="AJ33" s="90">
        <f t="shared" si="35"/>
        <v>0</v>
      </c>
      <c r="AK33" s="90">
        <f t="shared" si="35"/>
        <v>0</v>
      </c>
      <c r="AL33" s="90">
        <f t="shared" si="35"/>
        <v>0</v>
      </c>
      <c r="AM33" s="90">
        <f t="shared" si="35"/>
        <v>0</v>
      </c>
      <c r="AN33" s="90">
        <f t="shared" si="35"/>
        <v>0</v>
      </c>
      <c r="AO33" s="90">
        <f t="shared" si="35"/>
        <v>0</v>
      </c>
      <c r="AP33" s="90">
        <f t="shared" si="35"/>
        <v>0</v>
      </c>
      <c r="AQ33" s="90">
        <f t="shared" si="35"/>
        <v>0</v>
      </c>
      <c r="AR33" s="90">
        <f t="shared" si="35"/>
        <v>0</v>
      </c>
      <c r="AS33" s="90">
        <f t="shared" si="35"/>
        <v>0</v>
      </c>
      <c r="AT33" s="90">
        <f t="shared" si="35"/>
        <v>0</v>
      </c>
      <c r="AU33" s="90">
        <f t="shared" si="35"/>
        <v>0</v>
      </c>
      <c r="AV33" s="90">
        <f t="shared" si="35"/>
        <v>0</v>
      </c>
      <c r="AW33" s="90">
        <f t="shared" si="35"/>
        <v>0</v>
      </c>
      <c r="AX33" s="90">
        <f t="shared" si="35"/>
        <v>0</v>
      </c>
      <c r="AY33" s="90">
        <f t="shared" si="35"/>
        <v>0</v>
      </c>
      <c r="AZ33" s="90">
        <f t="shared" si="35"/>
        <v>0</v>
      </c>
      <c r="BA33" s="90">
        <f t="shared" si="35"/>
        <v>0</v>
      </c>
      <c r="BB33" s="90">
        <f t="shared" si="35"/>
        <v>0</v>
      </c>
      <c r="BC33" s="90">
        <f t="shared" si="35"/>
        <v>0</v>
      </c>
      <c r="BD33" s="90">
        <f t="shared" si="35"/>
        <v>0</v>
      </c>
      <c r="BE33" s="90">
        <f t="shared" si="35"/>
        <v>0</v>
      </c>
      <c r="BF33" s="90">
        <f t="shared" si="35"/>
        <v>0</v>
      </c>
      <c r="BG33" s="90">
        <f t="shared" si="35"/>
        <v>0</v>
      </c>
      <c r="BH33" s="90">
        <f t="shared" si="35"/>
        <v>0</v>
      </c>
      <c r="BI33" s="90">
        <f t="shared" si="35"/>
        <v>0</v>
      </c>
      <c r="BJ33" s="90">
        <f t="shared" si="35"/>
        <v>0</v>
      </c>
      <c r="BK33" s="90">
        <f t="shared" si="35"/>
        <v>0</v>
      </c>
      <c r="BL33" s="90">
        <f t="shared" si="35"/>
        <v>0</v>
      </c>
      <c r="BM33" s="90">
        <f t="shared" si="35"/>
        <v>0</v>
      </c>
      <c r="BN33" s="90">
        <f t="shared" si="35"/>
        <v>0</v>
      </c>
      <c r="BO33" s="90">
        <f t="shared" si="35"/>
        <v>0</v>
      </c>
      <c r="BP33" s="90">
        <f t="shared" si="35"/>
        <v>0</v>
      </c>
      <c r="BQ33" s="90">
        <f t="shared" si="35"/>
        <v>0</v>
      </c>
      <c r="BR33" s="90">
        <f t="shared" si="35"/>
        <v>0</v>
      </c>
      <c r="BS33" s="90">
        <f t="shared" si="35"/>
        <v>0</v>
      </c>
      <c r="BT33" s="90">
        <f t="shared" si="35"/>
        <v>0</v>
      </c>
      <c r="BU33" s="90">
        <f t="shared" si="35"/>
        <v>0</v>
      </c>
      <c r="BV33" s="90">
        <f t="shared" si="35"/>
        <v>0</v>
      </c>
      <c r="BW33" s="90">
        <f t="shared" si="35"/>
        <v>0</v>
      </c>
      <c r="BX33" s="90">
        <f t="shared" ref="BX33:CV33" si="36">SUM(BX34:BX35)</f>
        <v>0</v>
      </c>
      <c r="BY33" s="90">
        <f t="shared" si="36"/>
        <v>0</v>
      </c>
      <c r="BZ33" s="90">
        <f t="shared" si="36"/>
        <v>0</v>
      </c>
      <c r="CA33" s="90">
        <f t="shared" si="36"/>
        <v>0</v>
      </c>
      <c r="CB33" s="90">
        <f t="shared" si="36"/>
        <v>0</v>
      </c>
      <c r="CC33" s="90">
        <f t="shared" si="36"/>
        <v>0</v>
      </c>
      <c r="CD33" s="90">
        <f t="shared" si="36"/>
        <v>0</v>
      </c>
      <c r="CE33" s="90">
        <f t="shared" si="36"/>
        <v>0</v>
      </c>
      <c r="CF33" s="90">
        <f t="shared" si="36"/>
        <v>0</v>
      </c>
      <c r="CG33" s="91">
        <f>SUM(CG34:CG35)</f>
        <v>0</v>
      </c>
      <c r="CH33" s="92">
        <f t="shared" ref="CH33:CK33" si="37">SUM(CH34:CH35)</f>
        <v>0</v>
      </c>
      <c r="CI33" s="92">
        <f t="shared" si="37"/>
        <v>0</v>
      </c>
      <c r="CJ33" s="92">
        <f t="shared" si="37"/>
        <v>0</v>
      </c>
      <c r="CK33" s="92">
        <f t="shared" si="37"/>
        <v>0</v>
      </c>
      <c r="CL33" s="8"/>
      <c r="CM33" s="89"/>
      <c r="CN33" s="21"/>
      <c r="CQ33" s="72"/>
    </row>
    <row r="34" spans="1:100" ht="14.15" customHeight="1" x14ac:dyDescent="0.4">
      <c r="A34" s="64">
        <f t="shared" si="11"/>
        <v>34</v>
      </c>
      <c r="B34" s="84"/>
      <c r="C34" s="84"/>
      <c r="D34" s="84"/>
      <c r="E34" s="84"/>
      <c r="F34" s="110"/>
      <c r="G34" s="84" t="s">
        <v>42</v>
      </c>
      <c r="H34" s="114" t="s">
        <v>54</v>
      </c>
      <c r="I34" s="84"/>
      <c r="J34" s="74">
        <f t="shared" si="12"/>
        <v>22725.94</v>
      </c>
      <c r="K34" s="115"/>
      <c r="L34" s="115">
        <v>22725.94</v>
      </c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6"/>
      <c r="CH34" s="88"/>
      <c r="CI34" s="88"/>
      <c r="CJ34" s="88"/>
      <c r="CK34" s="88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5" customHeight="1" x14ac:dyDescent="0.4">
      <c r="A35" s="64">
        <f t="shared" si="11"/>
        <v>35</v>
      </c>
      <c r="B35" s="84"/>
      <c r="C35" s="84"/>
      <c r="D35" s="84"/>
      <c r="E35" s="84"/>
      <c r="F35" s="110"/>
      <c r="G35" s="84" t="s">
        <v>55</v>
      </c>
      <c r="H35" s="114" t="s">
        <v>56</v>
      </c>
      <c r="I35" s="84"/>
      <c r="J35" s="74">
        <f t="shared" si="12"/>
        <v>0</v>
      </c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6"/>
      <c r="CH35" s="88"/>
      <c r="CI35" s="88"/>
      <c r="CJ35" s="88"/>
      <c r="CK35" s="88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5" customHeight="1" x14ac:dyDescent="0.4">
      <c r="A36" s="64">
        <f t="shared" si="11"/>
        <v>36</v>
      </c>
      <c r="B36" s="84"/>
      <c r="C36" s="84"/>
      <c r="D36" s="84"/>
      <c r="E36" s="82" t="s">
        <v>22</v>
      </c>
      <c r="F36" s="110" t="s">
        <v>35</v>
      </c>
      <c r="G36" s="84"/>
      <c r="H36" s="84"/>
      <c r="I36" s="84"/>
      <c r="J36" s="74">
        <f t="shared" si="12"/>
        <v>346646.49</v>
      </c>
      <c r="K36" s="108">
        <f>SUM(K40,K37)</f>
        <v>0</v>
      </c>
      <c r="L36" s="108">
        <f t="shared" ref="L36:BW36" si="39">SUM(L40,L37)</f>
        <v>0</v>
      </c>
      <c r="M36" s="108">
        <f t="shared" si="39"/>
        <v>0</v>
      </c>
      <c r="N36" s="108">
        <f t="shared" si="39"/>
        <v>0</v>
      </c>
      <c r="O36" s="108">
        <f t="shared" si="39"/>
        <v>0</v>
      </c>
      <c r="P36" s="108">
        <f t="shared" si="39"/>
        <v>0</v>
      </c>
      <c r="Q36" s="108">
        <f t="shared" si="39"/>
        <v>0</v>
      </c>
      <c r="R36" s="108">
        <f t="shared" si="39"/>
        <v>0</v>
      </c>
      <c r="S36" s="108">
        <f t="shared" si="39"/>
        <v>16533.900000000001</v>
      </c>
      <c r="T36" s="108">
        <f t="shared" si="39"/>
        <v>17126.89</v>
      </c>
      <c r="U36" s="108">
        <f t="shared" si="39"/>
        <v>116772.07</v>
      </c>
      <c r="V36" s="108">
        <f t="shared" si="39"/>
        <v>0</v>
      </c>
      <c r="W36" s="108">
        <f t="shared" si="39"/>
        <v>0</v>
      </c>
      <c r="X36" s="108">
        <f t="shared" si="39"/>
        <v>0</v>
      </c>
      <c r="Y36" s="108">
        <f t="shared" si="39"/>
        <v>0</v>
      </c>
      <c r="Z36" s="108">
        <f t="shared" si="39"/>
        <v>0</v>
      </c>
      <c r="AA36" s="108">
        <f t="shared" si="39"/>
        <v>0</v>
      </c>
      <c r="AB36" s="108">
        <f t="shared" si="39"/>
        <v>14639.94</v>
      </c>
      <c r="AC36" s="108">
        <f t="shared" si="39"/>
        <v>4170.54</v>
      </c>
      <c r="AD36" s="108">
        <f t="shared" si="39"/>
        <v>148657.01999999999</v>
      </c>
      <c r="AE36" s="108">
        <f t="shared" si="39"/>
        <v>0</v>
      </c>
      <c r="AF36" s="108">
        <f t="shared" si="39"/>
        <v>0</v>
      </c>
      <c r="AG36" s="108">
        <f t="shared" si="39"/>
        <v>0</v>
      </c>
      <c r="AH36" s="108">
        <f t="shared" si="39"/>
        <v>0</v>
      </c>
      <c r="AI36" s="108">
        <f t="shared" si="39"/>
        <v>0</v>
      </c>
      <c r="AJ36" s="108">
        <f t="shared" si="39"/>
        <v>3604.03</v>
      </c>
      <c r="AK36" s="108">
        <f t="shared" si="39"/>
        <v>20151.16</v>
      </c>
      <c r="AL36" s="108">
        <f t="shared" si="39"/>
        <v>0</v>
      </c>
      <c r="AM36" s="108">
        <f t="shared" si="39"/>
        <v>3525.66</v>
      </c>
      <c r="AN36" s="108">
        <f t="shared" si="39"/>
        <v>1465.28</v>
      </c>
      <c r="AO36" s="108">
        <f t="shared" si="39"/>
        <v>0</v>
      </c>
      <c r="AP36" s="108">
        <f t="shared" si="39"/>
        <v>0</v>
      </c>
      <c r="AQ36" s="108">
        <f t="shared" si="39"/>
        <v>0</v>
      </c>
      <c r="AR36" s="108">
        <f t="shared" si="39"/>
        <v>0</v>
      </c>
      <c r="AS36" s="108">
        <f t="shared" si="39"/>
        <v>0</v>
      </c>
      <c r="AT36" s="108">
        <f t="shared" si="39"/>
        <v>0</v>
      </c>
      <c r="AU36" s="108">
        <f t="shared" si="39"/>
        <v>0</v>
      </c>
      <c r="AV36" s="108">
        <f t="shared" si="39"/>
        <v>0</v>
      </c>
      <c r="AW36" s="108">
        <f t="shared" si="39"/>
        <v>0</v>
      </c>
      <c r="AX36" s="108">
        <f t="shared" si="39"/>
        <v>0</v>
      </c>
      <c r="AY36" s="108">
        <f t="shared" si="39"/>
        <v>0</v>
      </c>
      <c r="AZ36" s="108">
        <f t="shared" si="39"/>
        <v>0</v>
      </c>
      <c r="BA36" s="108">
        <f t="shared" si="39"/>
        <v>0</v>
      </c>
      <c r="BB36" s="108">
        <f t="shared" si="39"/>
        <v>0</v>
      </c>
      <c r="BC36" s="108">
        <f t="shared" si="39"/>
        <v>0</v>
      </c>
      <c r="BD36" s="108">
        <f t="shared" si="39"/>
        <v>0</v>
      </c>
      <c r="BE36" s="108">
        <f t="shared" si="39"/>
        <v>0</v>
      </c>
      <c r="BF36" s="108">
        <f t="shared" si="39"/>
        <v>0</v>
      </c>
      <c r="BG36" s="108">
        <f t="shared" si="39"/>
        <v>0</v>
      </c>
      <c r="BH36" s="108">
        <f t="shared" si="39"/>
        <v>0</v>
      </c>
      <c r="BI36" s="108">
        <f t="shared" si="39"/>
        <v>0</v>
      </c>
      <c r="BJ36" s="108">
        <f t="shared" si="39"/>
        <v>0</v>
      </c>
      <c r="BK36" s="108">
        <f t="shared" si="39"/>
        <v>0</v>
      </c>
      <c r="BL36" s="108">
        <f t="shared" si="39"/>
        <v>0</v>
      </c>
      <c r="BM36" s="108">
        <f t="shared" si="39"/>
        <v>0</v>
      </c>
      <c r="BN36" s="108">
        <f t="shared" si="39"/>
        <v>0</v>
      </c>
      <c r="BO36" s="108">
        <f t="shared" si="39"/>
        <v>0</v>
      </c>
      <c r="BP36" s="108">
        <f t="shared" si="39"/>
        <v>0</v>
      </c>
      <c r="BQ36" s="108">
        <f t="shared" si="39"/>
        <v>0</v>
      </c>
      <c r="BR36" s="108">
        <f t="shared" si="39"/>
        <v>0</v>
      </c>
      <c r="BS36" s="108">
        <f t="shared" si="39"/>
        <v>0</v>
      </c>
      <c r="BT36" s="108">
        <f t="shared" si="39"/>
        <v>0</v>
      </c>
      <c r="BU36" s="108">
        <f t="shared" si="39"/>
        <v>0</v>
      </c>
      <c r="BV36" s="108">
        <f t="shared" si="39"/>
        <v>0</v>
      </c>
      <c r="BW36" s="108">
        <f t="shared" si="39"/>
        <v>0</v>
      </c>
      <c r="BX36" s="108">
        <f t="shared" ref="BX36:CV36" si="40">SUM(BX40,BX37)</f>
        <v>0</v>
      </c>
      <c r="BY36" s="108">
        <f t="shared" si="40"/>
        <v>0</v>
      </c>
      <c r="BZ36" s="108">
        <f t="shared" si="40"/>
        <v>0</v>
      </c>
      <c r="CA36" s="108">
        <f t="shared" si="40"/>
        <v>0</v>
      </c>
      <c r="CB36" s="108">
        <f t="shared" si="40"/>
        <v>0</v>
      </c>
      <c r="CC36" s="108">
        <f t="shared" si="40"/>
        <v>0</v>
      </c>
      <c r="CD36" s="108">
        <f t="shared" si="40"/>
        <v>0</v>
      </c>
      <c r="CE36" s="108">
        <f t="shared" si="40"/>
        <v>0</v>
      </c>
      <c r="CF36" s="108">
        <f t="shared" si="40"/>
        <v>0</v>
      </c>
      <c r="CG36" s="109">
        <f>SUM(CG40,CG37)</f>
        <v>0</v>
      </c>
      <c r="CH36" s="92">
        <f t="shared" ref="CH36:CK36" si="41">SUM(CH40,CH37)</f>
        <v>0</v>
      </c>
      <c r="CI36" s="92">
        <f t="shared" si="41"/>
        <v>0</v>
      </c>
      <c r="CJ36" s="92">
        <f t="shared" si="41"/>
        <v>0</v>
      </c>
      <c r="CK36" s="92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5" customHeight="1" x14ac:dyDescent="0.4">
      <c r="A37" s="64">
        <f t="shared" si="11"/>
        <v>37</v>
      </c>
      <c r="B37" s="84"/>
      <c r="C37" s="84"/>
      <c r="D37" s="84"/>
      <c r="E37" s="84"/>
      <c r="F37" s="110" t="s">
        <v>40</v>
      </c>
      <c r="G37" s="111" t="s">
        <v>41</v>
      </c>
      <c r="H37" s="84"/>
      <c r="I37" s="84"/>
      <c r="J37" s="74">
        <f t="shared" si="12"/>
        <v>346646.49</v>
      </c>
      <c r="K37" s="108">
        <f>SUM(K38:K39)</f>
        <v>0</v>
      </c>
      <c r="L37" s="108">
        <f t="shared" ref="L37:BW37" si="42">SUM(L38:L39)</f>
        <v>0</v>
      </c>
      <c r="M37" s="108">
        <f t="shared" si="42"/>
        <v>0</v>
      </c>
      <c r="N37" s="108">
        <f t="shared" si="42"/>
        <v>0</v>
      </c>
      <c r="O37" s="108">
        <f t="shared" si="42"/>
        <v>0</v>
      </c>
      <c r="P37" s="108">
        <f t="shared" si="42"/>
        <v>0</v>
      </c>
      <c r="Q37" s="108">
        <f t="shared" si="42"/>
        <v>0</v>
      </c>
      <c r="R37" s="108">
        <f t="shared" si="42"/>
        <v>0</v>
      </c>
      <c r="S37" s="108">
        <f t="shared" si="42"/>
        <v>16533.900000000001</v>
      </c>
      <c r="T37" s="108">
        <f t="shared" si="42"/>
        <v>17126.89</v>
      </c>
      <c r="U37" s="108">
        <f t="shared" si="42"/>
        <v>116772.07</v>
      </c>
      <c r="V37" s="108">
        <f t="shared" si="42"/>
        <v>0</v>
      </c>
      <c r="W37" s="108">
        <f t="shared" si="42"/>
        <v>0</v>
      </c>
      <c r="X37" s="108">
        <f t="shared" si="42"/>
        <v>0</v>
      </c>
      <c r="Y37" s="108">
        <f t="shared" si="42"/>
        <v>0</v>
      </c>
      <c r="Z37" s="108">
        <f t="shared" si="42"/>
        <v>0</v>
      </c>
      <c r="AA37" s="108">
        <f t="shared" si="42"/>
        <v>0</v>
      </c>
      <c r="AB37" s="108">
        <f t="shared" si="42"/>
        <v>14639.94</v>
      </c>
      <c r="AC37" s="108">
        <f t="shared" si="42"/>
        <v>4170.54</v>
      </c>
      <c r="AD37" s="108">
        <f t="shared" si="42"/>
        <v>148657.01999999999</v>
      </c>
      <c r="AE37" s="108">
        <f t="shared" si="42"/>
        <v>0</v>
      </c>
      <c r="AF37" s="108">
        <f t="shared" si="42"/>
        <v>0</v>
      </c>
      <c r="AG37" s="108">
        <f t="shared" si="42"/>
        <v>0</v>
      </c>
      <c r="AH37" s="108">
        <f t="shared" si="42"/>
        <v>0</v>
      </c>
      <c r="AI37" s="108">
        <f t="shared" si="42"/>
        <v>0</v>
      </c>
      <c r="AJ37" s="108">
        <f t="shared" si="42"/>
        <v>3604.03</v>
      </c>
      <c r="AK37" s="108">
        <f t="shared" si="42"/>
        <v>20151.16</v>
      </c>
      <c r="AL37" s="108">
        <f t="shared" si="42"/>
        <v>0</v>
      </c>
      <c r="AM37" s="108">
        <f t="shared" si="42"/>
        <v>3525.66</v>
      </c>
      <c r="AN37" s="108">
        <f t="shared" si="42"/>
        <v>1465.28</v>
      </c>
      <c r="AO37" s="108">
        <f t="shared" si="42"/>
        <v>0</v>
      </c>
      <c r="AP37" s="108">
        <f t="shared" si="42"/>
        <v>0</v>
      </c>
      <c r="AQ37" s="108">
        <f t="shared" si="42"/>
        <v>0</v>
      </c>
      <c r="AR37" s="108">
        <f t="shared" si="42"/>
        <v>0</v>
      </c>
      <c r="AS37" s="108">
        <f t="shared" si="42"/>
        <v>0</v>
      </c>
      <c r="AT37" s="108">
        <f t="shared" si="42"/>
        <v>0</v>
      </c>
      <c r="AU37" s="108">
        <f t="shared" si="42"/>
        <v>0</v>
      </c>
      <c r="AV37" s="108">
        <f t="shared" si="42"/>
        <v>0</v>
      </c>
      <c r="AW37" s="108">
        <f t="shared" si="42"/>
        <v>0</v>
      </c>
      <c r="AX37" s="108">
        <f t="shared" si="42"/>
        <v>0</v>
      </c>
      <c r="AY37" s="108">
        <f t="shared" si="42"/>
        <v>0</v>
      </c>
      <c r="AZ37" s="108">
        <f t="shared" si="42"/>
        <v>0</v>
      </c>
      <c r="BA37" s="108">
        <f t="shared" si="42"/>
        <v>0</v>
      </c>
      <c r="BB37" s="108">
        <f t="shared" si="42"/>
        <v>0</v>
      </c>
      <c r="BC37" s="108">
        <f t="shared" si="42"/>
        <v>0</v>
      </c>
      <c r="BD37" s="108">
        <f t="shared" si="42"/>
        <v>0</v>
      </c>
      <c r="BE37" s="108">
        <f t="shared" si="42"/>
        <v>0</v>
      </c>
      <c r="BF37" s="108">
        <f t="shared" si="42"/>
        <v>0</v>
      </c>
      <c r="BG37" s="108">
        <f t="shared" si="42"/>
        <v>0</v>
      </c>
      <c r="BH37" s="108">
        <f t="shared" si="42"/>
        <v>0</v>
      </c>
      <c r="BI37" s="108">
        <f t="shared" si="42"/>
        <v>0</v>
      </c>
      <c r="BJ37" s="108">
        <f t="shared" si="42"/>
        <v>0</v>
      </c>
      <c r="BK37" s="108">
        <f t="shared" si="42"/>
        <v>0</v>
      </c>
      <c r="BL37" s="108">
        <f t="shared" si="42"/>
        <v>0</v>
      </c>
      <c r="BM37" s="108">
        <f t="shared" si="42"/>
        <v>0</v>
      </c>
      <c r="BN37" s="108">
        <f t="shared" si="42"/>
        <v>0</v>
      </c>
      <c r="BO37" s="108">
        <f t="shared" si="42"/>
        <v>0</v>
      </c>
      <c r="BP37" s="108">
        <f t="shared" si="42"/>
        <v>0</v>
      </c>
      <c r="BQ37" s="108">
        <f t="shared" si="42"/>
        <v>0</v>
      </c>
      <c r="BR37" s="108">
        <f t="shared" si="42"/>
        <v>0</v>
      </c>
      <c r="BS37" s="108">
        <f t="shared" si="42"/>
        <v>0</v>
      </c>
      <c r="BT37" s="108">
        <f t="shared" si="42"/>
        <v>0</v>
      </c>
      <c r="BU37" s="108">
        <f t="shared" si="42"/>
        <v>0</v>
      </c>
      <c r="BV37" s="108">
        <f t="shared" si="42"/>
        <v>0</v>
      </c>
      <c r="BW37" s="108">
        <f t="shared" si="42"/>
        <v>0</v>
      </c>
      <c r="BX37" s="108">
        <f t="shared" ref="BX37:CV37" si="43">SUM(BX38:BX39)</f>
        <v>0</v>
      </c>
      <c r="BY37" s="108">
        <f t="shared" si="43"/>
        <v>0</v>
      </c>
      <c r="BZ37" s="108">
        <f t="shared" si="43"/>
        <v>0</v>
      </c>
      <c r="CA37" s="108">
        <f t="shared" si="43"/>
        <v>0</v>
      </c>
      <c r="CB37" s="108">
        <f t="shared" si="43"/>
        <v>0</v>
      </c>
      <c r="CC37" s="108">
        <f t="shared" si="43"/>
        <v>0</v>
      </c>
      <c r="CD37" s="108">
        <f t="shared" si="43"/>
        <v>0</v>
      </c>
      <c r="CE37" s="108">
        <f t="shared" si="43"/>
        <v>0</v>
      </c>
      <c r="CF37" s="108">
        <f t="shared" si="43"/>
        <v>0</v>
      </c>
      <c r="CG37" s="109">
        <f>SUM(CG38:CG39)</f>
        <v>0</v>
      </c>
      <c r="CH37" s="92">
        <f t="shared" ref="CH37:CK37" si="44">SUM(CH38:CH39)</f>
        <v>0</v>
      </c>
      <c r="CI37" s="92">
        <f t="shared" si="44"/>
        <v>0</v>
      </c>
      <c r="CJ37" s="92">
        <f t="shared" si="44"/>
        <v>0</v>
      </c>
      <c r="CK37" s="92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5" customHeight="1" x14ac:dyDescent="0.4">
      <c r="A38" s="64">
        <f t="shared" si="11"/>
        <v>38</v>
      </c>
      <c r="B38" s="84"/>
      <c r="C38" s="84"/>
      <c r="D38" s="84"/>
      <c r="E38" s="84"/>
      <c r="F38" s="112"/>
      <c r="G38" s="84" t="s">
        <v>42</v>
      </c>
      <c r="H38" s="114" t="s">
        <v>57</v>
      </c>
      <c r="I38" s="114"/>
      <c r="J38" s="74">
        <f t="shared" si="12"/>
        <v>60889.89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5463.4</v>
      </c>
      <c r="AC38" s="85"/>
      <c r="AD38" s="85">
        <v>31671.3</v>
      </c>
      <c r="AE38" s="85"/>
      <c r="AF38" s="85"/>
      <c r="AG38" s="85"/>
      <c r="AH38" s="85"/>
      <c r="AI38" s="85"/>
      <c r="AJ38" s="85">
        <v>3604.03</v>
      </c>
      <c r="AK38" s="85">
        <v>20151.16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7"/>
      <c r="CH38" s="88"/>
      <c r="CI38" s="88"/>
      <c r="CJ38" s="88"/>
      <c r="CK38" s="88"/>
      <c r="CL38" s="8"/>
      <c r="CM38" s="89"/>
      <c r="CN38" s="21"/>
      <c r="CQ38" s="73">
        <f t="shared" si="38"/>
        <v>1</v>
      </c>
    </row>
    <row r="39" spans="1:100" ht="14.15" customHeight="1" x14ac:dyDescent="0.4">
      <c r="A39" s="64">
        <f t="shared" si="11"/>
        <v>39</v>
      </c>
      <c r="B39" s="84"/>
      <c r="C39" s="84"/>
      <c r="D39" s="84"/>
      <c r="E39" s="84"/>
      <c r="F39" s="112"/>
      <c r="G39" s="84" t="s">
        <v>55</v>
      </c>
      <c r="H39" s="114" t="s">
        <v>58</v>
      </c>
      <c r="I39" s="114"/>
      <c r="J39" s="74">
        <f t="shared" si="12"/>
        <v>285756.60000000003</v>
      </c>
      <c r="K39" s="85"/>
      <c r="L39" s="85"/>
      <c r="M39" s="85"/>
      <c r="N39" s="85"/>
      <c r="O39" s="85"/>
      <c r="P39" s="85"/>
      <c r="Q39" s="85"/>
      <c r="R39" s="85"/>
      <c r="S39" s="85">
        <v>16533.900000000001</v>
      </c>
      <c r="T39" s="85">
        <v>17126.89</v>
      </c>
      <c r="U39" s="85">
        <v>116772.07</v>
      </c>
      <c r="V39" s="85"/>
      <c r="W39" s="85"/>
      <c r="X39" s="85"/>
      <c r="Y39" s="85"/>
      <c r="Z39" s="85"/>
      <c r="AA39" s="85"/>
      <c r="AB39" s="85">
        <v>9176.5400000000009</v>
      </c>
      <c r="AC39" s="85">
        <v>4170.54</v>
      </c>
      <c r="AD39" s="85">
        <v>116985.72</v>
      </c>
      <c r="AE39" s="85"/>
      <c r="AF39" s="85"/>
      <c r="AG39" s="85"/>
      <c r="AH39" s="85"/>
      <c r="AI39" s="85"/>
      <c r="AJ39" s="85"/>
      <c r="AK39" s="85"/>
      <c r="AL39" s="85"/>
      <c r="AM39" s="85">
        <v>3525.66</v>
      </c>
      <c r="AN39" s="85">
        <v>1465.28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7"/>
      <c r="CH39" s="88"/>
      <c r="CI39" s="88"/>
      <c r="CJ39" s="88"/>
      <c r="CK39" s="88"/>
      <c r="CL39" s="8"/>
      <c r="CM39" s="89"/>
      <c r="CN39" s="21"/>
      <c r="CQ39" s="73">
        <f t="shared" si="38"/>
        <v>1</v>
      </c>
    </row>
    <row r="40" spans="1:100" ht="14.15" customHeight="1" x14ac:dyDescent="0.4">
      <c r="A40" s="64">
        <f t="shared" si="11"/>
        <v>40</v>
      </c>
      <c r="B40" s="84"/>
      <c r="C40" s="84"/>
      <c r="D40" s="84"/>
      <c r="E40" s="84"/>
      <c r="F40" s="110" t="s">
        <v>52</v>
      </c>
      <c r="G40" s="111" t="s">
        <v>53</v>
      </c>
      <c r="H40" s="84"/>
      <c r="I40" s="84"/>
      <c r="J40" s="74">
        <f t="shared" si="12"/>
        <v>0</v>
      </c>
      <c r="K40" s="108">
        <f>SUM(K41:K42)</f>
        <v>0</v>
      </c>
      <c r="L40" s="108">
        <f t="shared" ref="L40:BW40" si="45">SUM(L41:L42)</f>
        <v>0</v>
      </c>
      <c r="M40" s="108">
        <f t="shared" si="45"/>
        <v>0</v>
      </c>
      <c r="N40" s="108">
        <f t="shared" si="45"/>
        <v>0</v>
      </c>
      <c r="O40" s="108">
        <f t="shared" si="45"/>
        <v>0</v>
      </c>
      <c r="P40" s="108">
        <f t="shared" si="45"/>
        <v>0</v>
      </c>
      <c r="Q40" s="108">
        <f t="shared" si="45"/>
        <v>0</v>
      </c>
      <c r="R40" s="108">
        <f t="shared" si="45"/>
        <v>0</v>
      </c>
      <c r="S40" s="108">
        <f t="shared" si="45"/>
        <v>0</v>
      </c>
      <c r="T40" s="108">
        <f t="shared" si="45"/>
        <v>0</v>
      </c>
      <c r="U40" s="108">
        <f t="shared" si="45"/>
        <v>0</v>
      </c>
      <c r="V40" s="108">
        <f t="shared" si="45"/>
        <v>0</v>
      </c>
      <c r="W40" s="108">
        <f t="shared" si="45"/>
        <v>0</v>
      </c>
      <c r="X40" s="108">
        <f t="shared" si="45"/>
        <v>0</v>
      </c>
      <c r="Y40" s="108">
        <f t="shared" si="45"/>
        <v>0</v>
      </c>
      <c r="Z40" s="108">
        <f t="shared" si="45"/>
        <v>0</v>
      </c>
      <c r="AA40" s="108">
        <f t="shared" si="45"/>
        <v>0</v>
      </c>
      <c r="AB40" s="108">
        <f t="shared" si="45"/>
        <v>0</v>
      </c>
      <c r="AC40" s="108">
        <f t="shared" si="45"/>
        <v>0</v>
      </c>
      <c r="AD40" s="108">
        <f t="shared" si="45"/>
        <v>0</v>
      </c>
      <c r="AE40" s="108">
        <f t="shared" si="45"/>
        <v>0</v>
      </c>
      <c r="AF40" s="108">
        <f t="shared" si="45"/>
        <v>0</v>
      </c>
      <c r="AG40" s="108">
        <f t="shared" si="45"/>
        <v>0</v>
      </c>
      <c r="AH40" s="108">
        <f t="shared" si="45"/>
        <v>0</v>
      </c>
      <c r="AI40" s="108">
        <f t="shared" si="45"/>
        <v>0</v>
      </c>
      <c r="AJ40" s="108">
        <f t="shared" si="45"/>
        <v>0</v>
      </c>
      <c r="AK40" s="108">
        <f t="shared" si="45"/>
        <v>0</v>
      </c>
      <c r="AL40" s="108">
        <f t="shared" si="45"/>
        <v>0</v>
      </c>
      <c r="AM40" s="108">
        <f t="shared" si="45"/>
        <v>0</v>
      </c>
      <c r="AN40" s="108">
        <f t="shared" si="45"/>
        <v>0</v>
      </c>
      <c r="AO40" s="108">
        <f t="shared" si="45"/>
        <v>0</v>
      </c>
      <c r="AP40" s="108">
        <f t="shared" si="45"/>
        <v>0</v>
      </c>
      <c r="AQ40" s="108">
        <f t="shared" si="45"/>
        <v>0</v>
      </c>
      <c r="AR40" s="108">
        <f t="shared" si="45"/>
        <v>0</v>
      </c>
      <c r="AS40" s="108">
        <f t="shared" si="45"/>
        <v>0</v>
      </c>
      <c r="AT40" s="108">
        <f t="shared" si="45"/>
        <v>0</v>
      </c>
      <c r="AU40" s="108">
        <f t="shared" si="45"/>
        <v>0</v>
      </c>
      <c r="AV40" s="108">
        <f t="shared" si="45"/>
        <v>0</v>
      </c>
      <c r="AW40" s="108">
        <f t="shared" si="45"/>
        <v>0</v>
      </c>
      <c r="AX40" s="108">
        <f t="shared" si="45"/>
        <v>0</v>
      </c>
      <c r="AY40" s="108">
        <f t="shared" si="45"/>
        <v>0</v>
      </c>
      <c r="AZ40" s="108">
        <f t="shared" si="45"/>
        <v>0</v>
      </c>
      <c r="BA40" s="108">
        <f t="shared" si="45"/>
        <v>0</v>
      </c>
      <c r="BB40" s="108">
        <f t="shared" si="45"/>
        <v>0</v>
      </c>
      <c r="BC40" s="108">
        <f t="shared" si="45"/>
        <v>0</v>
      </c>
      <c r="BD40" s="108">
        <f t="shared" si="45"/>
        <v>0</v>
      </c>
      <c r="BE40" s="108">
        <f t="shared" si="45"/>
        <v>0</v>
      </c>
      <c r="BF40" s="108">
        <f t="shared" si="45"/>
        <v>0</v>
      </c>
      <c r="BG40" s="108">
        <f t="shared" si="45"/>
        <v>0</v>
      </c>
      <c r="BH40" s="108">
        <f t="shared" si="45"/>
        <v>0</v>
      </c>
      <c r="BI40" s="108">
        <f t="shared" si="45"/>
        <v>0</v>
      </c>
      <c r="BJ40" s="108">
        <f t="shared" si="45"/>
        <v>0</v>
      </c>
      <c r="BK40" s="108">
        <f t="shared" si="45"/>
        <v>0</v>
      </c>
      <c r="BL40" s="108">
        <f t="shared" si="45"/>
        <v>0</v>
      </c>
      <c r="BM40" s="108">
        <f t="shared" si="45"/>
        <v>0</v>
      </c>
      <c r="BN40" s="108">
        <f t="shared" si="45"/>
        <v>0</v>
      </c>
      <c r="BO40" s="108">
        <f t="shared" si="45"/>
        <v>0</v>
      </c>
      <c r="BP40" s="108">
        <f t="shared" si="45"/>
        <v>0</v>
      </c>
      <c r="BQ40" s="108">
        <f t="shared" si="45"/>
        <v>0</v>
      </c>
      <c r="BR40" s="108">
        <f t="shared" si="45"/>
        <v>0</v>
      </c>
      <c r="BS40" s="108">
        <f t="shared" si="45"/>
        <v>0</v>
      </c>
      <c r="BT40" s="108">
        <f t="shared" si="45"/>
        <v>0</v>
      </c>
      <c r="BU40" s="108">
        <f t="shared" si="45"/>
        <v>0</v>
      </c>
      <c r="BV40" s="108">
        <f t="shared" si="45"/>
        <v>0</v>
      </c>
      <c r="BW40" s="108">
        <f t="shared" si="45"/>
        <v>0</v>
      </c>
      <c r="BX40" s="108">
        <f t="shared" ref="BX40:CV40" si="46">SUM(BX41:BX42)</f>
        <v>0</v>
      </c>
      <c r="BY40" s="108">
        <f t="shared" si="46"/>
        <v>0</v>
      </c>
      <c r="BZ40" s="108">
        <f t="shared" si="46"/>
        <v>0</v>
      </c>
      <c r="CA40" s="108">
        <f t="shared" si="46"/>
        <v>0</v>
      </c>
      <c r="CB40" s="108">
        <f t="shared" si="46"/>
        <v>0</v>
      </c>
      <c r="CC40" s="108">
        <f t="shared" si="46"/>
        <v>0</v>
      </c>
      <c r="CD40" s="108">
        <f t="shared" si="46"/>
        <v>0</v>
      </c>
      <c r="CE40" s="108">
        <f t="shared" si="46"/>
        <v>0</v>
      </c>
      <c r="CF40" s="108">
        <f t="shared" si="46"/>
        <v>0</v>
      </c>
      <c r="CG40" s="109">
        <f>SUM(CG41:CG42)</f>
        <v>0</v>
      </c>
      <c r="CH40" s="92">
        <f t="shared" ref="CH40:CK40" si="47">SUM(CH41:CH42)</f>
        <v>0</v>
      </c>
      <c r="CI40" s="92">
        <f t="shared" si="47"/>
        <v>0</v>
      </c>
      <c r="CJ40" s="92">
        <f t="shared" si="47"/>
        <v>0</v>
      </c>
      <c r="CK40" s="92">
        <f t="shared" si="47"/>
        <v>0</v>
      </c>
      <c r="CL40" s="71"/>
      <c r="CM40" s="27"/>
      <c r="CN40" s="21"/>
      <c r="CQ40" s="73">
        <f t="shared" si="38"/>
        <v>0</v>
      </c>
    </row>
    <row r="41" spans="1:100" ht="14.15" customHeight="1" x14ac:dyDescent="0.4">
      <c r="A41" s="64">
        <f t="shared" si="11"/>
        <v>41</v>
      </c>
      <c r="B41" s="84"/>
      <c r="C41" s="84"/>
      <c r="D41" s="84"/>
      <c r="E41" s="84"/>
      <c r="F41" s="112"/>
      <c r="G41" s="84" t="s">
        <v>42</v>
      </c>
      <c r="H41" s="114" t="s">
        <v>57</v>
      </c>
      <c r="I41" s="114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7"/>
      <c r="CH41" s="88"/>
      <c r="CI41" s="88"/>
      <c r="CJ41" s="88"/>
      <c r="CK41" s="88"/>
      <c r="CL41" s="8"/>
      <c r="CM41" s="89"/>
      <c r="CN41" s="21"/>
      <c r="CQ41" s="73">
        <f t="shared" si="38"/>
        <v>0</v>
      </c>
    </row>
    <row r="42" spans="1:100" ht="14.15" customHeight="1" x14ac:dyDescent="0.4">
      <c r="A42" s="64">
        <f t="shared" si="11"/>
        <v>42</v>
      </c>
      <c r="B42" s="84"/>
      <c r="C42" s="84"/>
      <c r="D42" s="84"/>
      <c r="E42" s="84"/>
      <c r="F42" s="112"/>
      <c r="G42" s="84" t="s">
        <v>55</v>
      </c>
      <c r="H42" s="114" t="s">
        <v>58</v>
      </c>
      <c r="I42" s="114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7"/>
      <c r="CH42" s="88"/>
      <c r="CI42" s="88"/>
      <c r="CJ42" s="88"/>
      <c r="CK42" s="88"/>
      <c r="CL42" s="8"/>
      <c r="CM42" s="89"/>
      <c r="CN42" s="21"/>
      <c r="CQ42" s="73">
        <f t="shared" si="38"/>
        <v>0</v>
      </c>
    </row>
    <row r="43" spans="1:100" s="8" customFormat="1" ht="13" customHeight="1" x14ac:dyDescent="0.4">
      <c r="A43" s="93">
        <f t="shared" si="11"/>
        <v>43</v>
      </c>
      <c r="B43" s="94"/>
      <c r="C43" s="94"/>
      <c r="D43" s="94"/>
      <c r="E43" s="94"/>
      <c r="F43" s="94"/>
      <c r="G43" s="94"/>
      <c r="H43" s="94"/>
      <c r="I43" s="95"/>
      <c r="J43" s="96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8"/>
      <c r="CH43" s="99"/>
      <c r="CI43" s="99"/>
      <c r="CJ43" s="99"/>
      <c r="CK43" s="99"/>
      <c r="CM43" s="89"/>
      <c r="CN43" s="117"/>
      <c r="CO43" s="118"/>
      <c r="CP43" s="118"/>
      <c r="CQ43" s="102">
        <f t="shared" si="38"/>
        <v>0</v>
      </c>
      <c r="CR43" s="118"/>
      <c r="CS43" s="118"/>
      <c r="CT43" s="118"/>
      <c r="CU43" s="118"/>
      <c r="CV43" s="118"/>
    </row>
    <row r="44" spans="1:100" s="13" customFormat="1" ht="13" customHeight="1" x14ac:dyDescent="0.4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9"/>
      <c r="CN44" s="119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3" customHeight="1" x14ac:dyDescent="0.4">
      <c r="A45" s="64">
        <f t="shared" si="11"/>
        <v>45</v>
      </c>
      <c r="B45" s="84"/>
      <c r="C45" s="84"/>
      <c r="D45" s="84"/>
      <c r="E45" s="82" t="s">
        <v>20</v>
      </c>
      <c r="F45" s="107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9"/>
      <c r="CN45" s="119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3" customHeight="1" x14ac:dyDescent="0.4">
      <c r="A46" s="64">
        <f t="shared" si="11"/>
        <v>46</v>
      </c>
      <c r="B46" s="84"/>
      <c r="C46" s="84"/>
      <c r="D46" s="84"/>
      <c r="E46" s="84"/>
      <c r="F46" s="110" t="s">
        <v>40</v>
      </c>
      <c r="G46" s="111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9"/>
      <c r="CN46" s="119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3" customHeight="1" x14ac:dyDescent="0.4">
      <c r="A47" s="64">
        <f t="shared" si="11"/>
        <v>47</v>
      </c>
      <c r="B47" s="82"/>
      <c r="C47" s="82"/>
      <c r="D47" s="82"/>
      <c r="E47" s="82"/>
      <c r="F47" s="110"/>
      <c r="G47" s="84" t="s">
        <v>42</v>
      </c>
      <c r="H47" s="114" t="s">
        <v>60</v>
      </c>
      <c r="I47" s="114"/>
      <c r="J47" s="74">
        <f t="shared" si="12"/>
        <v>0</v>
      </c>
      <c r="K47" s="108">
        <f>SUM(K48:K50)</f>
        <v>0</v>
      </c>
      <c r="L47" s="108">
        <f t="shared" ref="L47:BW47" si="57">SUM(L48:L50)</f>
        <v>0</v>
      </c>
      <c r="M47" s="108">
        <f t="shared" si="57"/>
        <v>0</v>
      </c>
      <c r="N47" s="108">
        <f t="shared" si="57"/>
        <v>0</v>
      </c>
      <c r="O47" s="108">
        <f t="shared" si="57"/>
        <v>0</v>
      </c>
      <c r="P47" s="108">
        <f t="shared" si="57"/>
        <v>0</v>
      </c>
      <c r="Q47" s="108">
        <f t="shared" si="57"/>
        <v>0</v>
      </c>
      <c r="R47" s="108">
        <f t="shared" si="57"/>
        <v>0</v>
      </c>
      <c r="S47" s="108">
        <f t="shared" si="57"/>
        <v>0</v>
      </c>
      <c r="T47" s="108">
        <f t="shared" si="57"/>
        <v>0</v>
      </c>
      <c r="U47" s="108">
        <f t="shared" si="57"/>
        <v>0</v>
      </c>
      <c r="V47" s="108">
        <f t="shared" si="57"/>
        <v>0</v>
      </c>
      <c r="W47" s="108">
        <f t="shared" si="57"/>
        <v>0</v>
      </c>
      <c r="X47" s="108">
        <f t="shared" si="57"/>
        <v>0</v>
      </c>
      <c r="Y47" s="108">
        <f t="shared" si="57"/>
        <v>0</v>
      </c>
      <c r="Z47" s="108">
        <f t="shared" si="57"/>
        <v>0</v>
      </c>
      <c r="AA47" s="108">
        <f t="shared" si="57"/>
        <v>0</v>
      </c>
      <c r="AB47" s="108">
        <f t="shared" si="57"/>
        <v>0</v>
      </c>
      <c r="AC47" s="108">
        <f t="shared" si="57"/>
        <v>0</v>
      </c>
      <c r="AD47" s="108">
        <f t="shared" si="57"/>
        <v>0</v>
      </c>
      <c r="AE47" s="108">
        <f t="shared" si="57"/>
        <v>0</v>
      </c>
      <c r="AF47" s="108">
        <f t="shared" si="57"/>
        <v>0</v>
      </c>
      <c r="AG47" s="108">
        <f t="shared" si="57"/>
        <v>0</v>
      </c>
      <c r="AH47" s="108">
        <f t="shared" si="57"/>
        <v>0</v>
      </c>
      <c r="AI47" s="108">
        <f t="shared" si="57"/>
        <v>0</v>
      </c>
      <c r="AJ47" s="108">
        <f t="shared" si="57"/>
        <v>0</v>
      </c>
      <c r="AK47" s="108">
        <f t="shared" si="57"/>
        <v>0</v>
      </c>
      <c r="AL47" s="108">
        <f t="shared" si="57"/>
        <v>0</v>
      </c>
      <c r="AM47" s="108">
        <f t="shared" si="57"/>
        <v>0</v>
      </c>
      <c r="AN47" s="108">
        <f t="shared" si="57"/>
        <v>0</v>
      </c>
      <c r="AO47" s="108">
        <f t="shared" si="57"/>
        <v>0</v>
      </c>
      <c r="AP47" s="108">
        <f t="shared" si="57"/>
        <v>0</v>
      </c>
      <c r="AQ47" s="108">
        <f t="shared" si="57"/>
        <v>0</v>
      </c>
      <c r="AR47" s="108">
        <f t="shared" si="57"/>
        <v>0</v>
      </c>
      <c r="AS47" s="108">
        <f t="shared" si="57"/>
        <v>0</v>
      </c>
      <c r="AT47" s="108">
        <f t="shared" si="57"/>
        <v>0</v>
      </c>
      <c r="AU47" s="108">
        <f t="shared" si="57"/>
        <v>0</v>
      </c>
      <c r="AV47" s="108">
        <f t="shared" si="57"/>
        <v>0</v>
      </c>
      <c r="AW47" s="108">
        <f t="shared" si="57"/>
        <v>0</v>
      </c>
      <c r="AX47" s="108">
        <f t="shared" si="57"/>
        <v>0</v>
      </c>
      <c r="AY47" s="108">
        <f t="shared" si="57"/>
        <v>0</v>
      </c>
      <c r="AZ47" s="108">
        <f t="shared" si="57"/>
        <v>0</v>
      </c>
      <c r="BA47" s="108">
        <f t="shared" si="57"/>
        <v>0</v>
      </c>
      <c r="BB47" s="108">
        <f t="shared" si="57"/>
        <v>0</v>
      </c>
      <c r="BC47" s="108">
        <f t="shared" si="57"/>
        <v>0</v>
      </c>
      <c r="BD47" s="108">
        <f t="shared" si="57"/>
        <v>0</v>
      </c>
      <c r="BE47" s="108">
        <f t="shared" si="57"/>
        <v>0</v>
      </c>
      <c r="BF47" s="108">
        <f t="shared" si="57"/>
        <v>0</v>
      </c>
      <c r="BG47" s="108">
        <f t="shared" si="57"/>
        <v>0</v>
      </c>
      <c r="BH47" s="108">
        <f t="shared" si="57"/>
        <v>0</v>
      </c>
      <c r="BI47" s="108">
        <f t="shared" si="57"/>
        <v>0</v>
      </c>
      <c r="BJ47" s="108">
        <f t="shared" si="57"/>
        <v>0</v>
      </c>
      <c r="BK47" s="108">
        <f t="shared" si="57"/>
        <v>0</v>
      </c>
      <c r="BL47" s="108">
        <f t="shared" si="57"/>
        <v>0</v>
      </c>
      <c r="BM47" s="108">
        <f t="shared" si="57"/>
        <v>0</v>
      </c>
      <c r="BN47" s="108">
        <f t="shared" si="57"/>
        <v>0</v>
      </c>
      <c r="BO47" s="108">
        <f t="shared" si="57"/>
        <v>0</v>
      </c>
      <c r="BP47" s="108">
        <f t="shared" si="57"/>
        <v>0</v>
      </c>
      <c r="BQ47" s="108">
        <f t="shared" si="57"/>
        <v>0</v>
      </c>
      <c r="BR47" s="108">
        <f t="shared" si="57"/>
        <v>0</v>
      </c>
      <c r="BS47" s="108">
        <f t="shared" si="57"/>
        <v>0</v>
      </c>
      <c r="BT47" s="108">
        <f t="shared" si="57"/>
        <v>0</v>
      </c>
      <c r="BU47" s="108">
        <f t="shared" si="57"/>
        <v>0</v>
      </c>
      <c r="BV47" s="108">
        <f t="shared" si="57"/>
        <v>0</v>
      </c>
      <c r="BW47" s="108">
        <f t="shared" si="57"/>
        <v>0</v>
      </c>
      <c r="BX47" s="108">
        <f t="shared" ref="BX47:CV47" si="58">SUM(BX48:BX50)</f>
        <v>0</v>
      </c>
      <c r="BY47" s="108">
        <f t="shared" si="58"/>
        <v>0</v>
      </c>
      <c r="BZ47" s="108">
        <f t="shared" si="58"/>
        <v>0</v>
      </c>
      <c r="CA47" s="108">
        <f t="shared" si="58"/>
        <v>0</v>
      </c>
      <c r="CB47" s="108">
        <f t="shared" si="58"/>
        <v>0</v>
      </c>
      <c r="CC47" s="108">
        <f t="shared" si="58"/>
        <v>0</v>
      </c>
      <c r="CD47" s="108">
        <f t="shared" si="58"/>
        <v>0</v>
      </c>
      <c r="CE47" s="108">
        <f t="shared" si="58"/>
        <v>0</v>
      </c>
      <c r="CF47" s="108">
        <f t="shared" si="58"/>
        <v>0</v>
      </c>
      <c r="CG47" s="109">
        <f>SUM(CG48:CG50)</f>
        <v>0</v>
      </c>
      <c r="CH47" s="92">
        <f t="shared" ref="CH47:CK47" si="59">SUM(CH48:CH50)</f>
        <v>0</v>
      </c>
      <c r="CI47" s="92">
        <f t="shared" si="59"/>
        <v>0</v>
      </c>
      <c r="CJ47" s="92">
        <f t="shared" si="59"/>
        <v>0</v>
      </c>
      <c r="CK47" s="92">
        <f t="shared" si="59"/>
        <v>0</v>
      </c>
      <c r="CL47" s="8"/>
      <c r="CM47" s="89"/>
      <c r="CN47" s="119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3" customHeight="1" x14ac:dyDescent="0.4">
      <c r="A48" s="64">
        <f t="shared" si="11"/>
        <v>48</v>
      </c>
      <c r="B48" s="84"/>
      <c r="C48" s="84"/>
      <c r="D48" s="84"/>
      <c r="E48" s="84"/>
      <c r="F48" s="112"/>
      <c r="G48" s="84"/>
      <c r="H48" s="112" t="s">
        <v>61</v>
      </c>
      <c r="I48" s="112" t="s">
        <v>62</v>
      </c>
      <c r="J48" s="74">
        <f t="shared" si="12"/>
        <v>0</v>
      </c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6"/>
      <c r="CH48" s="88"/>
      <c r="CI48" s="88"/>
      <c r="CJ48" s="88"/>
      <c r="CK48" s="88"/>
      <c r="CL48" s="8"/>
      <c r="CM48" s="89"/>
      <c r="CN48" s="119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3" customHeight="1" x14ac:dyDescent="0.4">
      <c r="A49" s="64">
        <f t="shared" si="11"/>
        <v>49</v>
      </c>
      <c r="B49" s="82"/>
      <c r="C49" s="82"/>
      <c r="D49" s="82"/>
      <c r="E49" s="82"/>
      <c r="F49" s="110"/>
      <c r="G49" s="84"/>
      <c r="H49" s="84" t="s">
        <v>63</v>
      </c>
      <c r="I49" s="84" t="s">
        <v>64</v>
      </c>
      <c r="J49" s="74">
        <f t="shared" si="12"/>
        <v>0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6"/>
      <c r="CH49" s="88"/>
      <c r="CI49" s="88"/>
      <c r="CJ49" s="88"/>
      <c r="CK49" s="88"/>
      <c r="CL49" s="8"/>
      <c r="CM49" s="89"/>
      <c r="CN49" s="119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3" customHeight="1" x14ac:dyDescent="0.4">
      <c r="A50" s="64">
        <f t="shared" si="11"/>
        <v>50</v>
      </c>
      <c r="B50" s="82"/>
      <c r="C50" s="82"/>
      <c r="D50" s="82"/>
      <c r="E50" s="82"/>
      <c r="F50" s="110"/>
      <c r="G50" s="84"/>
      <c r="H50" s="84" t="s">
        <v>65</v>
      </c>
      <c r="I50" s="84" t="s">
        <v>66</v>
      </c>
      <c r="J50" s="74">
        <f t="shared" si="12"/>
        <v>0</v>
      </c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6"/>
      <c r="CH50" s="88"/>
      <c r="CI50" s="88"/>
      <c r="CJ50" s="88"/>
      <c r="CK50" s="88"/>
      <c r="CL50" s="8"/>
      <c r="CM50" s="89"/>
      <c r="CN50" s="119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3" customHeight="1" x14ac:dyDescent="0.4">
      <c r="A51" s="64">
        <f t="shared" si="11"/>
        <v>51</v>
      </c>
      <c r="B51" s="82"/>
      <c r="C51" s="82"/>
      <c r="D51" s="82"/>
      <c r="E51" s="82"/>
      <c r="F51" s="110"/>
      <c r="G51" s="84" t="s">
        <v>55</v>
      </c>
      <c r="H51" s="84" t="s">
        <v>67</v>
      </c>
      <c r="I51" s="84"/>
      <c r="J51" s="74">
        <f t="shared" si="12"/>
        <v>0</v>
      </c>
      <c r="K51" s="108">
        <f>SUM(K52:K54)</f>
        <v>0</v>
      </c>
      <c r="L51" s="108">
        <f t="shared" ref="L51:BW51" si="60">SUM(L52:L54)</f>
        <v>0</v>
      </c>
      <c r="M51" s="108">
        <f t="shared" si="60"/>
        <v>0</v>
      </c>
      <c r="N51" s="108">
        <f t="shared" si="60"/>
        <v>0</v>
      </c>
      <c r="O51" s="108">
        <f t="shared" si="60"/>
        <v>0</v>
      </c>
      <c r="P51" s="108">
        <f t="shared" si="60"/>
        <v>0</v>
      </c>
      <c r="Q51" s="108">
        <f t="shared" si="60"/>
        <v>0</v>
      </c>
      <c r="R51" s="108">
        <f t="shared" si="60"/>
        <v>0</v>
      </c>
      <c r="S51" s="108">
        <f t="shared" si="60"/>
        <v>0</v>
      </c>
      <c r="T51" s="108">
        <f t="shared" si="60"/>
        <v>0</v>
      </c>
      <c r="U51" s="108">
        <f t="shared" si="60"/>
        <v>0</v>
      </c>
      <c r="V51" s="108">
        <f t="shared" si="60"/>
        <v>0</v>
      </c>
      <c r="W51" s="108">
        <f t="shared" si="60"/>
        <v>0</v>
      </c>
      <c r="X51" s="108">
        <f t="shared" si="60"/>
        <v>0</v>
      </c>
      <c r="Y51" s="108">
        <f t="shared" si="60"/>
        <v>0</v>
      </c>
      <c r="Z51" s="108">
        <f t="shared" si="60"/>
        <v>0</v>
      </c>
      <c r="AA51" s="108">
        <f t="shared" si="60"/>
        <v>0</v>
      </c>
      <c r="AB51" s="108">
        <f t="shared" si="60"/>
        <v>0</v>
      </c>
      <c r="AC51" s="108">
        <f t="shared" si="60"/>
        <v>0</v>
      </c>
      <c r="AD51" s="108">
        <f t="shared" si="60"/>
        <v>0</v>
      </c>
      <c r="AE51" s="108">
        <f t="shared" si="60"/>
        <v>0</v>
      </c>
      <c r="AF51" s="108">
        <f t="shared" si="60"/>
        <v>0</v>
      </c>
      <c r="AG51" s="108">
        <f t="shared" si="60"/>
        <v>0</v>
      </c>
      <c r="AH51" s="108">
        <f t="shared" si="60"/>
        <v>0</v>
      </c>
      <c r="AI51" s="108">
        <f t="shared" si="60"/>
        <v>0</v>
      </c>
      <c r="AJ51" s="108">
        <f t="shared" si="60"/>
        <v>0</v>
      </c>
      <c r="AK51" s="108">
        <f t="shared" si="60"/>
        <v>0</v>
      </c>
      <c r="AL51" s="108">
        <f t="shared" si="60"/>
        <v>0</v>
      </c>
      <c r="AM51" s="108">
        <f t="shared" si="60"/>
        <v>0</v>
      </c>
      <c r="AN51" s="108">
        <f t="shared" si="60"/>
        <v>0</v>
      </c>
      <c r="AO51" s="108">
        <f t="shared" si="60"/>
        <v>0</v>
      </c>
      <c r="AP51" s="108">
        <f t="shared" si="60"/>
        <v>0</v>
      </c>
      <c r="AQ51" s="108">
        <f t="shared" si="60"/>
        <v>0</v>
      </c>
      <c r="AR51" s="108">
        <f t="shared" si="60"/>
        <v>0</v>
      </c>
      <c r="AS51" s="108">
        <f t="shared" si="60"/>
        <v>0</v>
      </c>
      <c r="AT51" s="108">
        <f t="shared" si="60"/>
        <v>0</v>
      </c>
      <c r="AU51" s="108">
        <f t="shared" si="60"/>
        <v>0</v>
      </c>
      <c r="AV51" s="108">
        <f t="shared" si="60"/>
        <v>0</v>
      </c>
      <c r="AW51" s="108">
        <f t="shared" si="60"/>
        <v>0</v>
      </c>
      <c r="AX51" s="108">
        <f t="shared" si="60"/>
        <v>0</v>
      </c>
      <c r="AY51" s="108">
        <f t="shared" si="60"/>
        <v>0</v>
      </c>
      <c r="AZ51" s="108">
        <f t="shared" si="60"/>
        <v>0</v>
      </c>
      <c r="BA51" s="108">
        <f t="shared" si="60"/>
        <v>0</v>
      </c>
      <c r="BB51" s="108">
        <f t="shared" si="60"/>
        <v>0</v>
      </c>
      <c r="BC51" s="108">
        <f t="shared" si="60"/>
        <v>0</v>
      </c>
      <c r="BD51" s="108">
        <f t="shared" si="60"/>
        <v>0</v>
      </c>
      <c r="BE51" s="108">
        <f t="shared" si="60"/>
        <v>0</v>
      </c>
      <c r="BF51" s="108">
        <f t="shared" si="60"/>
        <v>0</v>
      </c>
      <c r="BG51" s="108">
        <f t="shared" si="60"/>
        <v>0</v>
      </c>
      <c r="BH51" s="108">
        <f t="shared" si="60"/>
        <v>0</v>
      </c>
      <c r="BI51" s="108">
        <f t="shared" si="60"/>
        <v>0</v>
      </c>
      <c r="BJ51" s="108">
        <f t="shared" si="60"/>
        <v>0</v>
      </c>
      <c r="BK51" s="108">
        <f t="shared" si="60"/>
        <v>0</v>
      </c>
      <c r="BL51" s="108">
        <f t="shared" si="60"/>
        <v>0</v>
      </c>
      <c r="BM51" s="108">
        <f t="shared" si="60"/>
        <v>0</v>
      </c>
      <c r="BN51" s="108">
        <f t="shared" si="60"/>
        <v>0</v>
      </c>
      <c r="BO51" s="108">
        <f t="shared" si="60"/>
        <v>0</v>
      </c>
      <c r="BP51" s="108">
        <f t="shared" si="60"/>
        <v>0</v>
      </c>
      <c r="BQ51" s="108">
        <f t="shared" si="60"/>
        <v>0</v>
      </c>
      <c r="BR51" s="108">
        <f t="shared" si="60"/>
        <v>0</v>
      </c>
      <c r="BS51" s="108">
        <f t="shared" si="60"/>
        <v>0</v>
      </c>
      <c r="BT51" s="108">
        <f t="shared" si="60"/>
        <v>0</v>
      </c>
      <c r="BU51" s="108">
        <f t="shared" si="60"/>
        <v>0</v>
      </c>
      <c r="BV51" s="108">
        <f t="shared" si="60"/>
        <v>0</v>
      </c>
      <c r="BW51" s="108">
        <f t="shared" si="60"/>
        <v>0</v>
      </c>
      <c r="BX51" s="108">
        <f t="shared" ref="BX51:CV51" si="61">SUM(BX52:BX54)</f>
        <v>0</v>
      </c>
      <c r="BY51" s="108">
        <f t="shared" si="61"/>
        <v>0</v>
      </c>
      <c r="BZ51" s="108">
        <f t="shared" si="61"/>
        <v>0</v>
      </c>
      <c r="CA51" s="108">
        <f t="shared" si="61"/>
        <v>0</v>
      </c>
      <c r="CB51" s="108">
        <f t="shared" si="61"/>
        <v>0</v>
      </c>
      <c r="CC51" s="108">
        <f t="shared" si="61"/>
        <v>0</v>
      </c>
      <c r="CD51" s="108">
        <f t="shared" si="61"/>
        <v>0</v>
      </c>
      <c r="CE51" s="108">
        <f t="shared" si="61"/>
        <v>0</v>
      </c>
      <c r="CF51" s="108">
        <f t="shared" si="61"/>
        <v>0</v>
      </c>
      <c r="CG51" s="109">
        <f>SUM(CG52:CG54)</f>
        <v>0</v>
      </c>
      <c r="CH51" s="92">
        <f t="shared" ref="CH51:CK51" si="62">SUM(CH52:CH54)</f>
        <v>0</v>
      </c>
      <c r="CI51" s="92">
        <f t="shared" si="62"/>
        <v>0</v>
      </c>
      <c r="CJ51" s="92">
        <f t="shared" si="62"/>
        <v>0</v>
      </c>
      <c r="CK51" s="92">
        <f t="shared" si="62"/>
        <v>0</v>
      </c>
      <c r="CL51" s="8"/>
      <c r="CM51" s="89"/>
      <c r="CN51" s="119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3" customHeight="1" x14ac:dyDescent="0.4">
      <c r="A52" s="64">
        <f t="shared" si="11"/>
        <v>52</v>
      </c>
      <c r="B52" s="84"/>
      <c r="C52" s="84"/>
      <c r="D52" s="84"/>
      <c r="E52" s="84"/>
      <c r="F52" s="112"/>
      <c r="G52" s="84"/>
      <c r="H52" s="112" t="s">
        <v>61</v>
      </c>
      <c r="I52" s="112" t="s">
        <v>62</v>
      </c>
      <c r="J52" s="74">
        <f t="shared" si="12"/>
        <v>0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6"/>
      <c r="CH52" s="88"/>
      <c r="CI52" s="88"/>
      <c r="CJ52" s="88"/>
      <c r="CK52" s="88"/>
      <c r="CL52" s="8"/>
      <c r="CM52" s="89"/>
      <c r="CN52" s="119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3" customHeight="1" x14ac:dyDescent="0.4">
      <c r="A53" s="64">
        <f t="shared" si="11"/>
        <v>53</v>
      </c>
      <c r="B53" s="82"/>
      <c r="C53" s="82"/>
      <c r="D53" s="82"/>
      <c r="E53" s="82"/>
      <c r="F53" s="110"/>
      <c r="G53" s="84"/>
      <c r="H53" s="84" t="s">
        <v>63</v>
      </c>
      <c r="I53" s="84" t="s">
        <v>64</v>
      </c>
      <c r="J53" s="74">
        <f t="shared" si="12"/>
        <v>0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6"/>
      <c r="CH53" s="88"/>
      <c r="CI53" s="88"/>
      <c r="CJ53" s="88"/>
      <c r="CK53" s="88"/>
      <c r="CL53" s="8"/>
      <c r="CM53" s="89"/>
      <c r="CN53" s="119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3" customHeight="1" x14ac:dyDescent="0.4">
      <c r="A54" s="64">
        <f t="shared" si="11"/>
        <v>54</v>
      </c>
      <c r="B54" s="82"/>
      <c r="C54" s="82"/>
      <c r="D54" s="82"/>
      <c r="E54" s="82"/>
      <c r="F54" s="110"/>
      <c r="G54" s="84"/>
      <c r="H54" s="84" t="s">
        <v>65</v>
      </c>
      <c r="I54" s="84" t="s">
        <v>66</v>
      </c>
      <c r="J54" s="74">
        <f t="shared" si="12"/>
        <v>0</v>
      </c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6"/>
      <c r="CH54" s="88"/>
      <c r="CI54" s="88"/>
      <c r="CJ54" s="88"/>
      <c r="CK54" s="88"/>
      <c r="CL54" s="8"/>
      <c r="CM54" s="89"/>
      <c r="CN54" s="119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3" customHeight="1" x14ac:dyDescent="0.4">
      <c r="A55" s="64">
        <f t="shared" si="11"/>
        <v>55</v>
      </c>
      <c r="B55" s="84"/>
      <c r="C55" s="84"/>
      <c r="D55" s="84"/>
      <c r="E55" s="84"/>
      <c r="F55" s="112"/>
      <c r="G55" s="84" t="s">
        <v>44</v>
      </c>
      <c r="H55" s="114" t="s">
        <v>68</v>
      </c>
      <c r="I55" s="84"/>
      <c r="J55" s="74">
        <f t="shared" si="12"/>
        <v>0</v>
      </c>
      <c r="K55" s="108">
        <f>SUM(K56:K58)</f>
        <v>0</v>
      </c>
      <c r="L55" s="108">
        <f t="shared" ref="L55:BW55" si="63">SUM(L56:L58)</f>
        <v>0</v>
      </c>
      <c r="M55" s="108">
        <f t="shared" si="63"/>
        <v>0</v>
      </c>
      <c r="N55" s="108">
        <f t="shared" si="63"/>
        <v>0</v>
      </c>
      <c r="O55" s="108">
        <f t="shared" si="63"/>
        <v>0</v>
      </c>
      <c r="P55" s="108">
        <f t="shared" si="63"/>
        <v>0</v>
      </c>
      <c r="Q55" s="108">
        <f t="shared" si="63"/>
        <v>0</v>
      </c>
      <c r="R55" s="108">
        <f t="shared" si="63"/>
        <v>0</v>
      </c>
      <c r="S55" s="108">
        <f t="shared" si="63"/>
        <v>0</v>
      </c>
      <c r="T55" s="108">
        <f t="shared" si="63"/>
        <v>0</v>
      </c>
      <c r="U55" s="108">
        <f t="shared" si="63"/>
        <v>0</v>
      </c>
      <c r="V55" s="108">
        <f t="shared" si="63"/>
        <v>0</v>
      </c>
      <c r="W55" s="108">
        <f t="shared" si="63"/>
        <v>0</v>
      </c>
      <c r="X55" s="108">
        <f t="shared" si="63"/>
        <v>0</v>
      </c>
      <c r="Y55" s="108">
        <f t="shared" si="63"/>
        <v>0</v>
      </c>
      <c r="Z55" s="108">
        <f t="shared" si="63"/>
        <v>0</v>
      </c>
      <c r="AA55" s="108">
        <f t="shared" si="63"/>
        <v>0</v>
      </c>
      <c r="AB55" s="108">
        <f t="shared" si="63"/>
        <v>0</v>
      </c>
      <c r="AC55" s="108">
        <f t="shared" si="63"/>
        <v>0</v>
      </c>
      <c r="AD55" s="108">
        <f t="shared" si="63"/>
        <v>0</v>
      </c>
      <c r="AE55" s="108">
        <f t="shared" si="63"/>
        <v>0</v>
      </c>
      <c r="AF55" s="108">
        <f t="shared" si="63"/>
        <v>0</v>
      </c>
      <c r="AG55" s="108">
        <f t="shared" si="63"/>
        <v>0</v>
      </c>
      <c r="AH55" s="108">
        <f t="shared" si="63"/>
        <v>0</v>
      </c>
      <c r="AI55" s="108">
        <f t="shared" si="63"/>
        <v>0</v>
      </c>
      <c r="AJ55" s="108">
        <f t="shared" si="63"/>
        <v>0</v>
      </c>
      <c r="AK55" s="108">
        <f t="shared" si="63"/>
        <v>0</v>
      </c>
      <c r="AL55" s="108">
        <f t="shared" si="63"/>
        <v>0</v>
      </c>
      <c r="AM55" s="108">
        <f t="shared" si="63"/>
        <v>0</v>
      </c>
      <c r="AN55" s="108">
        <f t="shared" si="63"/>
        <v>0</v>
      </c>
      <c r="AO55" s="108">
        <f t="shared" si="63"/>
        <v>0</v>
      </c>
      <c r="AP55" s="108">
        <f t="shared" si="63"/>
        <v>0</v>
      </c>
      <c r="AQ55" s="108">
        <f t="shared" si="63"/>
        <v>0</v>
      </c>
      <c r="AR55" s="108">
        <f t="shared" si="63"/>
        <v>0</v>
      </c>
      <c r="AS55" s="108">
        <f t="shared" si="63"/>
        <v>0</v>
      </c>
      <c r="AT55" s="108">
        <f t="shared" si="63"/>
        <v>0</v>
      </c>
      <c r="AU55" s="108">
        <f t="shared" si="63"/>
        <v>0</v>
      </c>
      <c r="AV55" s="108">
        <f t="shared" si="63"/>
        <v>0</v>
      </c>
      <c r="AW55" s="108">
        <f t="shared" si="63"/>
        <v>0</v>
      </c>
      <c r="AX55" s="108">
        <f t="shared" si="63"/>
        <v>0</v>
      </c>
      <c r="AY55" s="108">
        <f t="shared" si="63"/>
        <v>0</v>
      </c>
      <c r="AZ55" s="108">
        <f t="shared" si="63"/>
        <v>0</v>
      </c>
      <c r="BA55" s="108">
        <f t="shared" si="63"/>
        <v>0</v>
      </c>
      <c r="BB55" s="108">
        <f t="shared" si="63"/>
        <v>0</v>
      </c>
      <c r="BC55" s="108">
        <f t="shared" si="63"/>
        <v>0</v>
      </c>
      <c r="BD55" s="108">
        <f t="shared" si="63"/>
        <v>0</v>
      </c>
      <c r="BE55" s="108">
        <f t="shared" si="63"/>
        <v>0</v>
      </c>
      <c r="BF55" s="108">
        <f t="shared" si="63"/>
        <v>0</v>
      </c>
      <c r="BG55" s="108">
        <f t="shared" si="63"/>
        <v>0</v>
      </c>
      <c r="BH55" s="108">
        <f t="shared" si="63"/>
        <v>0</v>
      </c>
      <c r="BI55" s="108">
        <f t="shared" si="63"/>
        <v>0</v>
      </c>
      <c r="BJ55" s="108">
        <f t="shared" si="63"/>
        <v>0</v>
      </c>
      <c r="BK55" s="108">
        <f t="shared" si="63"/>
        <v>0</v>
      </c>
      <c r="BL55" s="108">
        <f t="shared" si="63"/>
        <v>0</v>
      </c>
      <c r="BM55" s="108">
        <f t="shared" si="63"/>
        <v>0</v>
      </c>
      <c r="BN55" s="108">
        <f t="shared" si="63"/>
        <v>0</v>
      </c>
      <c r="BO55" s="108">
        <f t="shared" si="63"/>
        <v>0</v>
      </c>
      <c r="BP55" s="108">
        <f t="shared" si="63"/>
        <v>0</v>
      </c>
      <c r="BQ55" s="108">
        <f t="shared" si="63"/>
        <v>0</v>
      </c>
      <c r="BR55" s="108">
        <f t="shared" si="63"/>
        <v>0</v>
      </c>
      <c r="BS55" s="108">
        <f t="shared" si="63"/>
        <v>0</v>
      </c>
      <c r="BT55" s="108">
        <f t="shared" si="63"/>
        <v>0</v>
      </c>
      <c r="BU55" s="108">
        <f t="shared" si="63"/>
        <v>0</v>
      </c>
      <c r="BV55" s="108">
        <f t="shared" si="63"/>
        <v>0</v>
      </c>
      <c r="BW55" s="108">
        <f t="shared" si="63"/>
        <v>0</v>
      </c>
      <c r="BX55" s="108">
        <f t="shared" ref="BX55:CV55" si="64">SUM(BX56:BX58)</f>
        <v>0</v>
      </c>
      <c r="BY55" s="108">
        <f t="shared" si="64"/>
        <v>0</v>
      </c>
      <c r="BZ55" s="108">
        <f t="shared" si="64"/>
        <v>0</v>
      </c>
      <c r="CA55" s="108">
        <f t="shared" si="64"/>
        <v>0</v>
      </c>
      <c r="CB55" s="108">
        <f t="shared" si="64"/>
        <v>0</v>
      </c>
      <c r="CC55" s="108">
        <f t="shared" si="64"/>
        <v>0</v>
      </c>
      <c r="CD55" s="108">
        <f t="shared" si="64"/>
        <v>0</v>
      </c>
      <c r="CE55" s="108">
        <f t="shared" si="64"/>
        <v>0</v>
      </c>
      <c r="CF55" s="108">
        <f t="shared" si="64"/>
        <v>0</v>
      </c>
      <c r="CG55" s="109">
        <f>SUM(CG56:CG58)</f>
        <v>0</v>
      </c>
      <c r="CH55" s="92">
        <f t="shared" ref="CH55:CK55" si="65">SUM(CH56:CH58)</f>
        <v>0</v>
      </c>
      <c r="CI55" s="92">
        <f t="shared" si="65"/>
        <v>0</v>
      </c>
      <c r="CJ55" s="92">
        <f t="shared" si="65"/>
        <v>0</v>
      </c>
      <c r="CK55" s="92">
        <f t="shared" si="65"/>
        <v>0</v>
      </c>
      <c r="CL55" s="8"/>
      <c r="CM55" s="89"/>
      <c r="CN55" s="119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3" customHeight="1" x14ac:dyDescent="0.4">
      <c r="A56" s="64">
        <f t="shared" si="11"/>
        <v>56</v>
      </c>
      <c r="B56" s="84"/>
      <c r="C56" s="84"/>
      <c r="D56" s="84"/>
      <c r="E56" s="84"/>
      <c r="F56" s="112"/>
      <c r="G56" s="84"/>
      <c r="H56" s="112" t="s">
        <v>61</v>
      </c>
      <c r="I56" s="112" t="s">
        <v>62</v>
      </c>
      <c r="J56" s="74">
        <f t="shared" si="12"/>
        <v>0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6"/>
      <c r="CH56" s="88"/>
      <c r="CI56" s="88"/>
      <c r="CJ56" s="88"/>
      <c r="CK56" s="88"/>
      <c r="CL56" s="8"/>
      <c r="CM56" s="89"/>
      <c r="CN56" s="119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3" customHeight="1" x14ac:dyDescent="0.4">
      <c r="A57" s="64">
        <f t="shared" si="11"/>
        <v>57</v>
      </c>
      <c r="B57" s="84"/>
      <c r="C57" s="84"/>
      <c r="D57" s="84"/>
      <c r="E57" s="84"/>
      <c r="F57" s="112"/>
      <c r="G57" s="84"/>
      <c r="H57" s="84" t="s">
        <v>63</v>
      </c>
      <c r="I57" s="84" t="s">
        <v>64</v>
      </c>
      <c r="J57" s="74">
        <f t="shared" si="12"/>
        <v>0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6"/>
      <c r="CH57" s="88"/>
      <c r="CI57" s="88"/>
      <c r="CJ57" s="88"/>
      <c r="CK57" s="88"/>
      <c r="CL57" s="8"/>
      <c r="CM57" s="89"/>
      <c r="CN57" s="119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3" customHeight="1" x14ac:dyDescent="0.4">
      <c r="A58" s="64">
        <f t="shared" si="11"/>
        <v>58</v>
      </c>
      <c r="B58" s="84"/>
      <c r="C58" s="84"/>
      <c r="D58" s="84"/>
      <c r="E58" s="84"/>
      <c r="F58" s="112"/>
      <c r="G58" s="84"/>
      <c r="H58" s="84" t="s">
        <v>65</v>
      </c>
      <c r="I58" s="84" t="s">
        <v>66</v>
      </c>
      <c r="J58" s="74">
        <f t="shared" si="12"/>
        <v>0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6"/>
      <c r="CH58" s="88"/>
      <c r="CI58" s="88"/>
      <c r="CJ58" s="88"/>
      <c r="CK58" s="88"/>
      <c r="CL58" s="8"/>
      <c r="CM58" s="89"/>
      <c r="CN58" s="119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3" customHeight="1" x14ac:dyDescent="0.4">
      <c r="A59" s="64">
        <f t="shared" si="11"/>
        <v>59</v>
      </c>
      <c r="B59" s="84"/>
      <c r="C59" s="84"/>
      <c r="D59" s="84"/>
      <c r="E59" s="84"/>
      <c r="F59" s="110" t="s">
        <v>52</v>
      </c>
      <c r="G59" s="111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9"/>
      <c r="CN59" s="119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3" customHeight="1" x14ac:dyDescent="0.4">
      <c r="A60" s="64">
        <f t="shared" si="11"/>
        <v>60</v>
      </c>
      <c r="B60" s="84"/>
      <c r="C60" s="84"/>
      <c r="D60" s="84"/>
      <c r="E60" s="84"/>
      <c r="F60" s="112"/>
      <c r="G60" s="84" t="s">
        <v>42</v>
      </c>
      <c r="H60" s="114" t="str">
        <f>$H$47</f>
        <v xml:space="preserve">דרוג AA- ומעלה </v>
      </c>
      <c r="I60" s="114"/>
      <c r="J60" s="74">
        <f t="shared" si="12"/>
        <v>0</v>
      </c>
      <c r="K60" s="108">
        <f>SUM(K61:K63)</f>
        <v>0</v>
      </c>
      <c r="L60" s="108">
        <f t="shared" ref="L60:BW60" si="69">SUM(L61:L63)</f>
        <v>0</v>
      </c>
      <c r="M60" s="108">
        <f t="shared" si="69"/>
        <v>0</v>
      </c>
      <c r="N60" s="108">
        <f t="shared" si="69"/>
        <v>0</v>
      </c>
      <c r="O60" s="108">
        <f t="shared" si="69"/>
        <v>0</v>
      </c>
      <c r="P60" s="108">
        <f t="shared" si="69"/>
        <v>0</v>
      </c>
      <c r="Q60" s="108">
        <f t="shared" si="69"/>
        <v>0</v>
      </c>
      <c r="R60" s="108">
        <f t="shared" si="69"/>
        <v>0</v>
      </c>
      <c r="S60" s="108">
        <f t="shared" si="69"/>
        <v>0</v>
      </c>
      <c r="T60" s="108">
        <f t="shared" si="69"/>
        <v>0</v>
      </c>
      <c r="U60" s="108">
        <f t="shared" si="69"/>
        <v>0</v>
      </c>
      <c r="V60" s="108">
        <f t="shared" si="69"/>
        <v>0</v>
      </c>
      <c r="W60" s="108">
        <f t="shared" si="69"/>
        <v>0</v>
      </c>
      <c r="X60" s="108">
        <f t="shared" si="69"/>
        <v>0</v>
      </c>
      <c r="Y60" s="108">
        <f t="shared" si="69"/>
        <v>0</v>
      </c>
      <c r="Z60" s="108">
        <f t="shared" si="69"/>
        <v>0</v>
      </c>
      <c r="AA60" s="108">
        <f t="shared" si="69"/>
        <v>0</v>
      </c>
      <c r="AB60" s="108">
        <f t="shared" si="69"/>
        <v>0</v>
      </c>
      <c r="AC60" s="108">
        <f t="shared" si="69"/>
        <v>0</v>
      </c>
      <c r="AD60" s="108">
        <f t="shared" si="69"/>
        <v>0</v>
      </c>
      <c r="AE60" s="108">
        <f t="shared" si="69"/>
        <v>0</v>
      </c>
      <c r="AF60" s="108">
        <f t="shared" si="69"/>
        <v>0</v>
      </c>
      <c r="AG60" s="108">
        <f t="shared" si="69"/>
        <v>0</v>
      </c>
      <c r="AH60" s="108">
        <f t="shared" si="69"/>
        <v>0</v>
      </c>
      <c r="AI60" s="108">
        <f t="shared" si="69"/>
        <v>0</v>
      </c>
      <c r="AJ60" s="108">
        <f t="shared" si="69"/>
        <v>0</v>
      </c>
      <c r="AK60" s="108">
        <f t="shared" si="69"/>
        <v>0</v>
      </c>
      <c r="AL60" s="108">
        <f t="shared" si="69"/>
        <v>0</v>
      </c>
      <c r="AM60" s="108">
        <f t="shared" si="69"/>
        <v>0</v>
      </c>
      <c r="AN60" s="108">
        <f t="shared" si="69"/>
        <v>0</v>
      </c>
      <c r="AO60" s="108">
        <f t="shared" si="69"/>
        <v>0</v>
      </c>
      <c r="AP60" s="108">
        <f t="shared" si="69"/>
        <v>0</v>
      </c>
      <c r="AQ60" s="108">
        <f t="shared" si="69"/>
        <v>0</v>
      </c>
      <c r="AR60" s="108">
        <f t="shared" si="69"/>
        <v>0</v>
      </c>
      <c r="AS60" s="108">
        <f t="shared" si="69"/>
        <v>0</v>
      </c>
      <c r="AT60" s="108">
        <f t="shared" si="69"/>
        <v>0</v>
      </c>
      <c r="AU60" s="108">
        <f t="shared" si="69"/>
        <v>0</v>
      </c>
      <c r="AV60" s="108">
        <f t="shared" si="69"/>
        <v>0</v>
      </c>
      <c r="AW60" s="108">
        <f t="shared" si="69"/>
        <v>0</v>
      </c>
      <c r="AX60" s="108">
        <f t="shared" si="69"/>
        <v>0</v>
      </c>
      <c r="AY60" s="108">
        <f t="shared" si="69"/>
        <v>0</v>
      </c>
      <c r="AZ60" s="108">
        <f t="shared" si="69"/>
        <v>0</v>
      </c>
      <c r="BA60" s="108">
        <f t="shared" si="69"/>
        <v>0</v>
      </c>
      <c r="BB60" s="108">
        <f t="shared" si="69"/>
        <v>0</v>
      </c>
      <c r="BC60" s="108">
        <f t="shared" si="69"/>
        <v>0</v>
      </c>
      <c r="BD60" s="108">
        <f t="shared" si="69"/>
        <v>0</v>
      </c>
      <c r="BE60" s="108">
        <f t="shared" si="69"/>
        <v>0</v>
      </c>
      <c r="BF60" s="108">
        <f t="shared" si="69"/>
        <v>0</v>
      </c>
      <c r="BG60" s="108">
        <f t="shared" si="69"/>
        <v>0</v>
      </c>
      <c r="BH60" s="108">
        <f t="shared" si="69"/>
        <v>0</v>
      </c>
      <c r="BI60" s="108">
        <f t="shared" si="69"/>
        <v>0</v>
      </c>
      <c r="BJ60" s="108">
        <f t="shared" si="69"/>
        <v>0</v>
      </c>
      <c r="BK60" s="108">
        <f t="shared" si="69"/>
        <v>0</v>
      </c>
      <c r="BL60" s="108">
        <f t="shared" si="69"/>
        <v>0</v>
      </c>
      <c r="BM60" s="108">
        <f t="shared" si="69"/>
        <v>0</v>
      </c>
      <c r="BN60" s="108">
        <f t="shared" si="69"/>
        <v>0</v>
      </c>
      <c r="BO60" s="108">
        <f t="shared" si="69"/>
        <v>0</v>
      </c>
      <c r="BP60" s="108">
        <f t="shared" si="69"/>
        <v>0</v>
      </c>
      <c r="BQ60" s="108">
        <f t="shared" si="69"/>
        <v>0</v>
      </c>
      <c r="BR60" s="108">
        <f t="shared" si="69"/>
        <v>0</v>
      </c>
      <c r="BS60" s="108">
        <f t="shared" si="69"/>
        <v>0</v>
      </c>
      <c r="BT60" s="108">
        <f t="shared" si="69"/>
        <v>0</v>
      </c>
      <c r="BU60" s="108">
        <f t="shared" si="69"/>
        <v>0</v>
      </c>
      <c r="BV60" s="108">
        <f t="shared" si="69"/>
        <v>0</v>
      </c>
      <c r="BW60" s="108">
        <f t="shared" si="69"/>
        <v>0</v>
      </c>
      <c r="BX60" s="108">
        <f t="shared" ref="BX60:CV60" si="70">SUM(BX61:BX63)</f>
        <v>0</v>
      </c>
      <c r="BY60" s="108">
        <f t="shared" si="70"/>
        <v>0</v>
      </c>
      <c r="BZ60" s="108">
        <f t="shared" si="70"/>
        <v>0</v>
      </c>
      <c r="CA60" s="108">
        <f t="shared" si="70"/>
        <v>0</v>
      </c>
      <c r="CB60" s="108">
        <f t="shared" si="70"/>
        <v>0</v>
      </c>
      <c r="CC60" s="108">
        <f t="shared" si="70"/>
        <v>0</v>
      </c>
      <c r="CD60" s="108">
        <f t="shared" si="70"/>
        <v>0</v>
      </c>
      <c r="CE60" s="108">
        <f t="shared" si="70"/>
        <v>0</v>
      </c>
      <c r="CF60" s="108">
        <f t="shared" si="70"/>
        <v>0</v>
      </c>
      <c r="CG60" s="109">
        <f>SUM(CG61:CG63)</f>
        <v>0</v>
      </c>
      <c r="CH60" s="92">
        <f t="shared" ref="CH60:CK60" si="71">SUM(CH61:CH63)</f>
        <v>0</v>
      </c>
      <c r="CI60" s="92">
        <f t="shared" si="71"/>
        <v>0</v>
      </c>
      <c r="CJ60" s="92">
        <f t="shared" si="71"/>
        <v>0</v>
      </c>
      <c r="CK60" s="92">
        <f t="shared" si="71"/>
        <v>0</v>
      </c>
      <c r="CL60" s="8"/>
      <c r="CM60" s="89"/>
      <c r="CN60" s="119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3" customHeight="1" x14ac:dyDescent="0.4">
      <c r="A61" s="64">
        <f t="shared" si="11"/>
        <v>61</v>
      </c>
      <c r="B61" s="84"/>
      <c r="C61" s="84"/>
      <c r="D61" s="84"/>
      <c r="E61" s="84"/>
      <c r="F61" s="112"/>
      <c r="G61" s="84"/>
      <c r="H61" s="112" t="s">
        <v>61</v>
      </c>
      <c r="I61" s="112" t="s">
        <v>62</v>
      </c>
      <c r="J61" s="74">
        <f t="shared" si="12"/>
        <v>0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6"/>
      <c r="CH61" s="88"/>
      <c r="CI61" s="88"/>
      <c r="CJ61" s="88"/>
      <c r="CK61" s="88"/>
      <c r="CL61" s="8"/>
      <c r="CM61" s="89"/>
      <c r="CN61" s="119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3" customHeight="1" x14ac:dyDescent="0.4">
      <c r="A62" s="64">
        <f t="shared" si="11"/>
        <v>62</v>
      </c>
      <c r="B62" s="84"/>
      <c r="C62" s="84"/>
      <c r="D62" s="84"/>
      <c r="E62" s="84"/>
      <c r="F62" s="112"/>
      <c r="G62" s="84"/>
      <c r="H62" s="84" t="s">
        <v>63</v>
      </c>
      <c r="I62" s="84" t="s">
        <v>64</v>
      </c>
      <c r="J62" s="74">
        <f t="shared" si="12"/>
        <v>0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6"/>
      <c r="CH62" s="88"/>
      <c r="CI62" s="88"/>
      <c r="CJ62" s="88"/>
      <c r="CK62" s="88"/>
      <c r="CL62" s="8"/>
      <c r="CM62" s="89"/>
      <c r="CN62" s="119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3" customHeight="1" x14ac:dyDescent="0.4">
      <c r="A63" s="64">
        <f t="shared" si="11"/>
        <v>63</v>
      </c>
      <c r="B63" s="84"/>
      <c r="C63" s="84"/>
      <c r="D63" s="84"/>
      <c r="E63" s="84"/>
      <c r="F63" s="112"/>
      <c r="G63" s="84"/>
      <c r="H63" s="84" t="s">
        <v>65</v>
      </c>
      <c r="I63" s="84" t="s">
        <v>66</v>
      </c>
      <c r="J63" s="74">
        <f t="shared" si="12"/>
        <v>0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6"/>
      <c r="CH63" s="88"/>
      <c r="CI63" s="88"/>
      <c r="CJ63" s="88"/>
      <c r="CK63" s="88"/>
      <c r="CL63" s="8"/>
      <c r="CM63" s="89"/>
      <c r="CN63" s="119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3" customHeight="1" x14ac:dyDescent="0.4">
      <c r="A64" s="64">
        <f t="shared" si="11"/>
        <v>64</v>
      </c>
      <c r="B64" s="84"/>
      <c r="C64" s="84"/>
      <c r="D64" s="84"/>
      <c r="E64" s="84"/>
      <c r="F64" s="112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8">
        <f>SUM(K65:K67)</f>
        <v>0</v>
      </c>
      <c r="L64" s="108">
        <f t="shared" ref="L64:BW64" si="72">SUM(L65:L67)</f>
        <v>0</v>
      </c>
      <c r="M64" s="108">
        <f t="shared" si="72"/>
        <v>0</v>
      </c>
      <c r="N64" s="108">
        <f t="shared" si="72"/>
        <v>0</v>
      </c>
      <c r="O64" s="108">
        <f t="shared" si="72"/>
        <v>0</v>
      </c>
      <c r="P64" s="108">
        <f t="shared" si="72"/>
        <v>0</v>
      </c>
      <c r="Q64" s="108">
        <f t="shared" si="72"/>
        <v>0</v>
      </c>
      <c r="R64" s="108">
        <f t="shared" si="72"/>
        <v>0</v>
      </c>
      <c r="S64" s="108">
        <f t="shared" si="72"/>
        <v>0</v>
      </c>
      <c r="T64" s="108">
        <f t="shared" si="72"/>
        <v>0</v>
      </c>
      <c r="U64" s="108">
        <f t="shared" si="72"/>
        <v>0</v>
      </c>
      <c r="V64" s="108">
        <f t="shared" si="72"/>
        <v>0</v>
      </c>
      <c r="W64" s="108">
        <f t="shared" si="72"/>
        <v>0</v>
      </c>
      <c r="X64" s="108">
        <f t="shared" si="72"/>
        <v>0</v>
      </c>
      <c r="Y64" s="108">
        <f t="shared" si="72"/>
        <v>0</v>
      </c>
      <c r="Z64" s="108">
        <f t="shared" si="72"/>
        <v>0</v>
      </c>
      <c r="AA64" s="108">
        <f t="shared" si="72"/>
        <v>0</v>
      </c>
      <c r="AB64" s="108">
        <f t="shared" si="72"/>
        <v>0</v>
      </c>
      <c r="AC64" s="108">
        <f t="shared" si="72"/>
        <v>0</v>
      </c>
      <c r="AD64" s="108">
        <f t="shared" si="72"/>
        <v>0</v>
      </c>
      <c r="AE64" s="108">
        <f t="shared" si="72"/>
        <v>0</v>
      </c>
      <c r="AF64" s="108">
        <f t="shared" si="72"/>
        <v>0</v>
      </c>
      <c r="AG64" s="108">
        <f t="shared" si="72"/>
        <v>0</v>
      </c>
      <c r="AH64" s="108">
        <f t="shared" si="72"/>
        <v>0</v>
      </c>
      <c r="AI64" s="108">
        <f t="shared" si="72"/>
        <v>0</v>
      </c>
      <c r="AJ64" s="108">
        <f t="shared" si="72"/>
        <v>0</v>
      </c>
      <c r="AK64" s="108">
        <f t="shared" si="72"/>
        <v>0</v>
      </c>
      <c r="AL64" s="108">
        <f t="shared" si="72"/>
        <v>0</v>
      </c>
      <c r="AM64" s="108">
        <f t="shared" si="72"/>
        <v>0</v>
      </c>
      <c r="AN64" s="108">
        <f t="shared" si="72"/>
        <v>0</v>
      </c>
      <c r="AO64" s="108">
        <f t="shared" si="72"/>
        <v>0</v>
      </c>
      <c r="AP64" s="108">
        <f t="shared" si="72"/>
        <v>0</v>
      </c>
      <c r="AQ64" s="108">
        <f t="shared" si="72"/>
        <v>0</v>
      </c>
      <c r="AR64" s="108">
        <f t="shared" si="72"/>
        <v>0</v>
      </c>
      <c r="AS64" s="108">
        <f t="shared" si="72"/>
        <v>0</v>
      </c>
      <c r="AT64" s="108">
        <f t="shared" si="72"/>
        <v>0</v>
      </c>
      <c r="AU64" s="108">
        <f t="shared" si="72"/>
        <v>0</v>
      </c>
      <c r="AV64" s="108">
        <f t="shared" si="72"/>
        <v>0</v>
      </c>
      <c r="AW64" s="108">
        <f t="shared" si="72"/>
        <v>0</v>
      </c>
      <c r="AX64" s="108">
        <f t="shared" si="72"/>
        <v>0</v>
      </c>
      <c r="AY64" s="108">
        <f t="shared" si="72"/>
        <v>0</v>
      </c>
      <c r="AZ64" s="108">
        <f t="shared" si="72"/>
        <v>0</v>
      </c>
      <c r="BA64" s="108">
        <f t="shared" si="72"/>
        <v>0</v>
      </c>
      <c r="BB64" s="108">
        <f t="shared" si="72"/>
        <v>0</v>
      </c>
      <c r="BC64" s="108">
        <f t="shared" si="72"/>
        <v>0</v>
      </c>
      <c r="BD64" s="108">
        <f t="shared" si="72"/>
        <v>0</v>
      </c>
      <c r="BE64" s="108">
        <f t="shared" si="72"/>
        <v>0</v>
      </c>
      <c r="BF64" s="108">
        <f t="shared" si="72"/>
        <v>0</v>
      </c>
      <c r="BG64" s="108">
        <f t="shared" si="72"/>
        <v>0</v>
      </c>
      <c r="BH64" s="108">
        <f t="shared" si="72"/>
        <v>0</v>
      </c>
      <c r="BI64" s="108">
        <f t="shared" si="72"/>
        <v>0</v>
      </c>
      <c r="BJ64" s="108">
        <f t="shared" si="72"/>
        <v>0</v>
      </c>
      <c r="BK64" s="108">
        <f t="shared" si="72"/>
        <v>0</v>
      </c>
      <c r="BL64" s="108">
        <f t="shared" si="72"/>
        <v>0</v>
      </c>
      <c r="BM64" s="108">
        <f t="shared" si="72"/>
        <v>0</v>
      </c>
      <c r="BN64" s="108">
        <f t="shared" si="72"/>
        <v>0</v>
      </c>
      <c r="BO64" s="108">
        <f t="shared" si="72"/>
        <v>0</v>
      </c>
      <c r="BP64" s="108">
        <f t="shared" si="72"/>
        <v>0</v>
      </c>
      <c r="BQ64" s="108">
        <f t="shared" si="72"/>
        <v>0</v>
      </c>
      <c r="BR64" s="108">
        <f t="shared" si="72"/>
        <v>0</v>
      </c>
      <c r="BS64" s="108">
        <f t="shared" si="72"/>
        <v>0</v>
      </c>
      <c r="BT64" s="108">
        <f t="shared" si="72"/>
        <v>0</v>
      </c>
      <c r="BU64" s="108">
        <f t="shared" si="72"/>
        <v>0</v>
      </c>
      <c r="BV64" s="108">
        <f t="shared" si="72"/>
        <v>0</v>
      </c>
      <c r="BW64" s="108">
        <f t="shared" si="72"/>
        <v>0</v>
      </c>
      <c r="BX64" s="108">
        <f t="shared" ref="BX64:CV64" si="73">SUM(BX65:BX67)</f>
        <v>0</v>
      </c>
      <c r="BY64" s="108">
        <f t="shared" si="73"/>
        <v>0</v>
      </c>
      <c r="BZ64" s="108">
        <f t="shared" si="73"/>
        <v>0</v>
      </c>
      <c r="CA64" s="108">
        <f t="shared" si="73"/>
        <v>0</v>
      </c>
      <c r="CB64" s="108">
        <f t="shared" si="73"/>
        <v>0</v>
      </c>
      <c r="CC64" s="108">
        <f t="shared" si="73"/>
        <v>0</v>
      </c>
      <c r="CD64" s="108">
        <f t="shared" si="73"/>
        <v>0</v>
      </c>
      <c r="CE64" s="108">
        <f t="shared" si="73"/>
        <v>0</v>
      </c>
      <c r="CF64" s="108">
        <f t="shared" si="73"/>
        <v>0</v>
      </c>
      <c r="CG64" s="109">
        <f>SUM(CG65:CG67)</f>
        <v>0</v>
      </c>
      <c r="CH64" s="92">
        <f t="shared" ref="CH64:CK64" si="74">SUM(CH65:CH67)</f>
        <v>0</v>
      </c>
      <c r="CI64" s="92">
        <f t="shared" si="74"/>
        <v>0</v>
      </c>
      <c r="CJ64" s="92">
        <f t="shared" si="74"/>
        <v>0</v>
      </c>
      <c r="CK64" s="92">
        <f t="shared" si="74"/>
        <v>0</v>
      </c>
      <c r="CL64" s="8"/>
      <c r="CM64" s="89"/>
      <c r="CN64" s="119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3" customHeight="1" x14ac:dyDescent="0.4">
      <c r="A65" s="64">
        <f t="shared" si="11"/>
        <v>65</v>
      </c>
      <c r="B65" s="84"/>
      <c r="C65" s="84"/>
      <c r="D65" s="84"/>
      <c r="E65" s="84"/>
      <c r="F65" s="112"/>
      <c r="G65" s="84"/>
      <c r="H65" s="112" t="s">
        <v>61</v>
      </c>
      <c r="I65" s="112" t="s">
        <v>62</v>
      </c>
      <c r="J65" s="74">
        <f t="shared" si="12"/>
        <v>0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6"/>
      <c r="CH65" s="88"/>
      <c r="CI65" s="88"/>
      <c r="CJ65" s="88"/>
      <c r="CK65" s="88"/>
      <c r="CL65" s="8"/>
      <c r="CM65" s="89"/>
      <c r="CN65" s="119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3" customHeight="1" x14ac:dyDescent="0.4">
      <c r="A66" s="64">
        <f t="shared" si="11"/>
        <v>66</v>
      </c>
      <c r="B66" s="84"/>
      <c r="C66" s="84"/>
      <c r="D66" s="84"/>
      <c r="E66" s="84"/>
      <c r="F66" s="112"/>
      <c r="G66" s="84"/>
      <c r="H66" s="84" t="s">
        <v>63</v>
      </c>
      <c r="I66" s="84" t="s">
        <v>64</v>
      </c>
      <c r="J66" s="74">
        <f t="shared" si="12"/>
        <v>0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6"/>
      <c r="CH66" s="88"/>
      <c r="CI66" s="88"/>
      <c r="CJ66" s="88"/>
      <c r="CK66" s="88"/>
      <c r="CL66" s="8"/>
      <c r="CM66" s="89"/>
      <c r="CN66" s="119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3" customHeight="1" x14ac:dyDescent="0.4">
      <c r="A67" s="64">
        <f t="shared" si="11"/>
        <v>67</v>
      </c>
      <c r="B67" s="84"/>
      <c r="C67" s="84"/>
      <c r="D67" s="84"/>
      <c r="E67" s="84"/>
      <c r="F67" s="112"/>
      <c r="G67" s="84"/>
      <c r="H67" s="84" t="s">
        <v>65</v>
      </c>
      <c r="I67" s="84" t="s">
        <v>66</v>
      </c>
      <c r="J67" s="74">
        <f t="shared" si="12"/>
        <v>0</v>
      </c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6"/>
      <c r="CH67" s="88"/>
      <c r="CI67" s="88"/>
      <c r="CJ67" s="88"/>
      <c r="CK67" s="88"/>
      <c r="CL67" s="8"/>
      <c r="CM67" s="89"/>
      <c r="CN67" s="119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3" customHeight="1" x14ac:dyDescent="0.4">
      <c r="A68" s="64">
        <f t="shared" si="11"/>
        <v>68</v>
      </c>
      <c r="B68" s="84"/>
      <c r="C68" s="84"/>
      <c r="D68" s="84"/>
      <c r="E68" s="84"/>
      <c r="F68" s="112"/>
      <c r="G68" s="84" t="s">
        <v>44</v>
      </c>
      <c r="H68" s="84" t="s">
        <v>69</v>
      </c>
      <c r="I68" s="84"/>
      <c r="J68" s="74">
        <f t="shared" si="12"/>
        <v>0</v>
      </c>
      <c r="K68" s="108">
        <f>SUM(K69:K71)</f>
        <v>0</v>
      </c>
      <c r="L68" s="108">
        <f t="shared" ref="L68:BW68" si="75">SUM(L69:L71)</f>
        <v>0</v>
      </c>
      <c r="M68" s="108">
        <f t="shared" si="75"/>
        <v>0</v>
      </c>
      <c r="N68" s="108">
        <f t="shared" si="75"/>
        <v>0</v>
      </c>
      <c r="O68" s="108">
        <f t="shared" si="75"/>
        <v>0</v>
      </c>
      <c r="P68" s="108">
        <f t="shared" si="75"/>
        <v>0</v>
      </c>
      <c r="Q68" s="108">
        <f t="shared" si="75"/>
        <v>0</v>
      </c>
      <c r="R68" s="108">
        <f t="shared" si="75"/>
        <v>0</v>
      </c>
      <c r="S68" s="108">
        <f t="shared" si="75"/>
        <v>0</v>
      </c>
      <c r="T68" s="108">
        <f t="shared" si="75"/>
        <v>0</v>
      </c>
      <c r="U68" s="108">
        <f t="shared" si="75"/>
        <v>0</v>
      </c>
      <c r="V68" s="108">
        <f t="shared" si="75"/>
        <v>0</v>
      </c>
      <c r="W68" s="108">
        <f t="shared" si="75"/>
        <v>0</v>
      </c>
      <c r="X68" s="108">
        <f t="shared" si="75"/>
        <v>0</v>
      </c>
      <c r="Y68" s="108">
        <f t="shared" si="75"/>
        <v>0</v>
      </c>
      <c r="Z68" s="108">
        <f t="shared" si="75"/>
        <v>0</v>
      </c>
      <c r="AA68" s="108">
        <f t="shared" si="75"/>
        <v>0</v>
      </c>
      <c r="AB68" s="108">
        <f t="shared" si="75"/>
        <v>0</v>
      </c>
      <c r="AC68" s="108">
        <f t="shared" si="75"/>
        <v>0</v>
      </c>
      <c r="AD68" s="108">
        <f t="shared" si="75"/>
        <v>0</v>
      </c>
      <c r="AE68" s="108">
        <f t="shared" si="75"/>
        <v>0</v>
      </c>
      <c r="AF68" s="108">
        <f t="shared" si="75"/>
        <v>0</v>
      </c>
      <c r="AG68" s="108">
        <f t="shared" si="75"/>
        <v>0</v>
      </c>
      <c r="AH68" s="108">
        <f t="shared" si="75"/>
        <v>0</v>
      </c>
      <c r="AI68" s="108">
        <f t="shared" si="75"/>
        <v>0</v>
      </c>
      <c r="AJ68" s="108">
        <f t="shared" si="75"/>
        <v>0</v>
      </c>
      <c r="AK68" s="108">
        <f t="shared" si="75"/>
        <v>0</v>
      </c>
      <c r="AL68" s="108">
        <f t="shared" si="75"/>
        <v>0</v>
      </c>
      <c r="AM68" s="108">
        <f t="shared" si="75"/>
        <v>0</v>
      </c>
      <c r="AN68" s="108">
        <f t="shared" si="75"/>
        <v>0</v>
      </c>
      <c r="AO68" s="108">
        <f t="shared" si="75"/>
        <v>0</v>
      </c>
      <c r="AP68" s="108">
        <f t="shared" si="75"/>
        <v>0</v>
      </c>
      <c r="AQ68" s="108">
        <f t="shared" si="75"/>
        <v>0</v>
      </c>
      <c r="AR68" s="108">
        <f t="shared" si="75"/>
        <v>0</v>
      </c>
      <c r="AS68" s="108">
        <f t="shared" si="75"/>
        <v>0</v>
      </c>
      <c r="AT68" s="108">
        <f t="shared" si="75"/>
        <v>0</v>
      </c>
      <c r="AU68" s="108">
        <f t="shared" si="75"/>
        <v>0</v>
      </c>
      <c r="AV68" s="108">
        <f t="shared" si="75"/>
        <v>0</v>
      </c>
      <c r="AW68" s="108">
        <f t="shared" si="75"/>
        <v>0</v>
      </c>
      <c r="AX68" s="108">
        <f t="shared" si="75"/>
        <v>0</v>
      </c>
      <c r="AY68" s="108">
        <f t="shared" si="75"/>
        <v>0</v>
      </c>
      <c r="AZ68" s="108">
        <f t="shared" si="75"/>
        <v>0</v>
      </c>
      <c r="BA68" s="108">
        <f t="shared" si="75"/>
        <v>0</v>
      </c>
      <c r="BB68" s="108">
        <f t="shared" si="75"/>
        <v>0</v>
      </c>
      <c r="BC68" s="108">
        <f t="shared" si="75"/>
        <v>0</v>
      </c>
      <c r="BD68" s="108">
        <f t="shared" si="75"/>
        <v>0</v>
      </c>
      <c r="BE68" s="108">
        <f t="shared" si="75"/>
        <v>0</v>
      </c>
      <c r="BF68" s="108">
        <f t="shared" si="75"/>
        <v>0</v>
      </c>
      <c r="BG68" s="108">
        <f t="shared" si="75"/>
        <v>0</v>
      </c>
      <c r="BH68" s="108">
        <f t="shared" si="75"/>
        <v>0</v>
      </c>
      <c r="BI68" s="108">
        <f t="shared" si="75"/>
        <v>0</v>
      </c>
      <c r="BJ68" s="108">
        <f t="shared" si="75"/>
        <v>0</v>
      </c>
      <c r="BK68" s="108">
        <f t="shared" si="75"/>
        <v>0</v>
      </c>
      <c r="BL68" s="108">
        <f t="shared" si="75"/>
        <v>0</v>
      </c>
      <c r="BM68" s="108">
        <f t="shared" si="75"/>
        <v>0</v>
      </c>
      <c r="BN68" s="108">
        <f t="shared" si="75"/>
        <v>0</v>
      </c>
      <c r="BO68" s="108">
        <f t="shared" si="75"/>
        <v>0</v>
      </c>
      <c r="BP68" s="108">
        <f t="shared" si="75"/>
        <v>0</v>
      </c>
      <c r="BQ68" s="108">
        <f t="shared" si="75"/>
        <v>0</v>
      </c>
      <c r="BR68" s="108">
        <f t="shared" si="75"/>
        <v>0</v>
      </c>
      <c r="BS68" s="108">
        <f t="shared" si="75"/>
        <v>0</v>
      </c>
      <c r="BT68" s="108">
        <f t="shared" si="75"/>
        <v>0</v>
      </c>
      <c r="BU68" s="108">
        <f t="shared" si="75"/>
        <v>0</v>
      </c>
      <c r="BV68" s="108">
        <f t="shared" si="75"/>
        <v>0</v>
      </c>
      <c r="BW68" s="108">
        <f t="shared" si="75"/>
        <v>0</v>
      </c>
      <c r="BX68" s="108">
        <f t="shared" ref="BX68:CV68" si="76">SUM(BX69:BX71)</f>
        <v>0</v>
      </c>
      <c r="BY68" s="108">
        <f t="shared" si="76"/>
        <v>0</v>
      </c>
      <c r="BZ68" s="108">
        <f t="shared" si="76"/>
        <v>0</v>
      </c>
      <c r="CA68" s="108">
        <f t="shared" si="76"/>
        <v>0</v>
      </c>
      <c r="CB68" s="108">
        <f t="shared" si="76"/>
        <v>0</v>
      </c>
      <c r="CC68" s="108">
        <f t="shared" si="76"/>
        <v>0</v>
      </c>
      <c r="CD68" s="108">
        <f t="shared" si="76"/>
        <v>0</v>
      </c>
      <c r="CE68" s="108">
        <f t="shared" si="76"/>
        <v>0</v>
      </c>
      <c r="CF68" s="108">
        <f t="shared" si="76"/>
        <v>0</v>
      </c>
      <c r="CG68" s="109">
        <f>SUM(CG69:CG71)</f>
        <v>0</v>
      </c>
      <c r="CH68" s="92">
        <f t="shared" ref="CH68:CK68" si="77">SUM(CH69:CH71)</f>
        <v>0</v>
      </c>
      <c r="CI68" s="92">
        <f t="shared" si="77"/>
        <v>0</v>
      </c>
      <c r="CJ68" s="92">
        <f t="shared" si="77"/>
        <v>0</v>
      </c>
      <c r="CK68" s="92">
        <f t="shared" si="77"/>
        <v>0</v>
      </c>
      <c r="CL68" s="8"/>
      <c r="CM68" s="89"/>
      <c r="CN68" s="119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3" customHeight="1" x14ac:dyDescent="0.4">
      <c r="A69" s="64">
        <f t="shared" si="11"/>
        <v>69</v>
      </c>
      <c r="B69" s="84"/>
      <c r="C69" s="84"/>
      <c r="D69" s="84"/>
      <c r="E69" s="84"/>
      <c r="F69" s="112"/>
      <c r="G69" s="84"/>
      <c r="H69" s="112" t="s">
        <v>61</v>
      </c>
      <c r="I69" s="112" t="s">
        <v>62</v>
      </c>
      <c r="J69" s="74">
        <f t="shared" si="12"/>
        <v>0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6"/>
      <c r="CH69" s="88"/>
      <c r="CI69" s="88"/>
      <c r="CJ69" s="88"/>
      <c r="CK69" s="88"/>
      <c r="CL69" s="8"/>
      <c r="CM69" s="89"/>
      <c r="CN69" s="119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3" customHeight="1" x14ac:dyDescent="0.4">
      <c r="A70" s="64">
        <f t="shared" si="11"/>
        <v>70</v>
      </c>
      <c r="B70" s="84"/>
      <c r="C70" s="84"/>
      <c r="D70" s="84"/>
      <c r="E70" s="84"/>
      <c r="F70" s="112"/>
      <c r="G70" s="84"/>
      <c r="H70" s="112" t="s">
        <v>63</v>
      </c>
      <c r="I70" s="112" t="s">
        <v>64</v>
      </c>
      <c r="J70" s="74">
        <f t="shared" si="12"/>
        <v>0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6"/>
      <c r="CH70" s="88"/>
      <c r="CI70" s="88"/>
      <c r="CJ70" s="88"/>
      <c r="CK70" s="88"/>
      <c r="CL70" s="8"/>
      <c r="CM70" s="89"/>
      <c r="CN70" s="119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3" customHeight="1" x14ac:dyDescent="0.4">
      <c r="A71" s="64">
        <f t="shared" si="11"/>
        <v>71</v>
      </c>
      <c r="B71" s="84"/>
      <c r="C71" s="84"/>
      <c r="D71" s="84"/>
      <c r="E71" s="84"/>
      <c r="F71" s="112"/>
      <c r="G71" s="84"/>
      <c r="H71" s="112" t="s">
        <v>65</v>
      </c>
      <c r="I71" s="112" t="s">
        <v>66</v>
      </c>
      <c r="J71" s="74">
        <f t="shared" si="12"/>
        <v>0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6"/>
      <c r="CH71" s="88"/>
      <c r="CI71" s="88"/>
      <c r="CJ71" s="88"/>
      <c r="CK71" s="88"/>
      <c r="CL71" s="8"/>
      <c r="CM71" s="89"/>
      <c r="CN71" s="119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3" customHeight="1" x14ac:dyDescent="0.4">
      <c r="A72" s="64">
        <f t="shared" si="11"/>
        <v>72</v>
      </c>
      <c r="B72" s="84"/>
      <c r="C72" s="84"/>
      <c r="D72" s="84"/>
      <c r="E72" s="84"/>
      <c r="F72" s="112"/>
      <c r="G72" s="84" t="s">
        <v>46</v>
      </c>
      <c r="H72" s="114" t="str">
        <f>$H$55</f>
        <v xml:space="preserve">דרוג נמוך מ- BBB- או לא מדורג </v>
      </c>
      <c r="I72" s="84"/>
      <c r="J72" s="74">
        <f t="shared" si="12"/>
        <v>0</v>
      </c>
      <c r="K72" s="108">
        <f>SUM(K73:K75)</f>
        <v>0</v>
      </c>
      <c r="L72" s="108">
        <f t="shared" ref="L72:BW72" si="78">SUM(L73:L75)</f>
        <v>0</v>
      </c>
      <c r="M72" s="108">
        <f t="shared" si="78"/>
        <v>0</v>
      </c>
      <c r="N72" s="108">
        <f t="shared" si="78"/>
        <v>0</v>
      </c>
      <c r="O72" s="108">
        <f t="shared" si="78"/>
        <v>0</v>
      </c>
      <c r="P72" s="108">
        <f t="shared" si="78"/>
        <v>0</v>
      </c>
      <c r="Q72" s="108">
        <f t="shared" si="78"/>
        <v>0</v>
      </c>
      <c r="R72" s="108">
        <f t="shared" si="78"/>
        <v>0</v>
      </c>
      <c r="S72" s="108">
        <f t="shared" si="78"/>
        <v>0</v>
      </c>
      <c r="T72" s="108">
        <f t="shared" si="78"/>
        <v>0</v>
      </c>
      <c r="U72" s="108">
        <f t="shared" si="78"/>
        <v>0</v>
      </c>
      <c r="V72" s="108">
        <f t="shared" si="78"/>
        <v>0</v>
      </c>
      <c r="W72" s="108">
        <f t="shared" si="78"/>
        <v>0</v>
      </c>
      <c r="X72" s="108">
        <f t="shared" si="78"/>
        <v>0</v>
      </c>
      <c r="Y72" s="108">
        <f t="shared" si="78"/>
        <v>0</v>
      </c>
      <c r="Z72" s="108">
        <f t="shared" si="78"/>
        <v>0</v>
      </c>
      <c r="AA72" s="108">
        <f t="shared" si="78"/>
        <v>0</v>
      </c>
      <c r="AB72" s="108">
        <f t="shared" si="78"/>
        <v>0</v>
      </c>
      <c r="AC72" s="108">
        <f t="shared" si="78"/>
        <v>0</v>
      </c>
      <c r="AD72" s="108">
        <f t="shared" si="78"/>
        <v>0</v>
      </c>
      <c r="AE72" s="108">
        <f t="shared" si="78"/>
        <v>0</v>
      </c>
      <c r="AF72" s="108">
        <f t="shared" si="78"/>
        <v>0</v>
      </c>
      <c r="AG72" s="108">
        <f t="shared" si="78"/>
        <v>0</v>
      </c>
      <c r="AH72" s="108">
        <f t="shared" si="78"/>
        <v>0</v>
      </c>
      <c r="AI72" s="108">
        <f t="shared" si="78"/>
        <v>0</v>
      </c>
      <c r="AJ72" s="108">
        <f t="shared" si="78"/>
        <v>0</v>
      </c>
      <c r="AK72" s="108">
        <f t="shared" si="78"/>
        <v>0</v>
      </c>
      <c r="AL72" s="108">
        <f t="shared" si="78"/>
        <v>0</v>
      </c>
      <c r="AM72" s="108">
        <f t="shared" si="78"/>
        <v>0</v>
      </c>
      <c r="AN72" s="108">
        <f t="shared" si="78"/>
        <v>0</v>
      </c>
      <c r="AO72" s="108">
        <f t="shared" si="78"/>
        <v>0</v>
      </c>
      <c r="AP72" s="108">
        <f t="shared" si="78"/>
        <v>0</v>
      </c>
      <c r="AQ72" s="108">
        <f t="shared" si="78"/>
        <v>0</v>
      </c>
      <c r="AR72" s="108">
        <f t="shared" si="78"/>
        <v>0</v>
      </c>
      <c r="AS72" s="108">
        <f t="shared" si="78"/>
        <v>0</v>
      </c>
      <c r="AT72" s="108">
        <f t="shared" si="78"/>
        <v>0</v>
      </c>
      <c r="AU72" s="108">
        <f t="shared" si="78"/>
        <v>0</v>
      </c>
      <c r="AV72" s="108">
        <f t="shared" si="78"/>
        <v>0</v>
      </c>
      <c r="AW72" s="108">
        <f t="shared" si="78"/>
        <v>0</v>
      </c>
      <c r="AX72" s="108">
        <f t="shared" si="78"/>
        <v>0</v>
      </c>
      <c r="AY72" s="108">
        <f t="shared" si="78"/>
        <v>0</v>
      </c>
      <c r="AZ72" s="108">
        <f t="shared" si="78"/>
        <v>0</v>
      </c>
      <c r="BA72" s="108">
        <f t="shared" si="78"/>
        <v>0</v>
      </c>
      <c r="BB72" s="108">
        <f t="shared" si="78"/>
        <v>0</v>
      </c>
      <c r="BC72" s="108">
        <f t="shared" si="78"/>
        <v>0</v>
      </c>
      <c r="BD72" s="108">
        <f t="shared" si="78"/>
        <v>0</v>
      </c>
      <c r="BE72" s="108">
        <f t="shared" si="78"/>
        <v>0</v>
      </c>
      <c r="BF72" s="108">
        <f t="shared" si="78"/>
        <v>0</v>
      </c>
      <c r="BG72" s="108">
        <f t="shared" si="78"/>
        <v>0</v>
      </c>
      <c r="BH72" s="108">
        <f t="shared" si="78"/>
        <v>0</v>
      </c>
      <c r="BI72" s="108">
        <f t="shared" si="78"/>
        <v>0</v>
      </c>
      <c r="BJ72" s="108">
        <f t="shared" si="78"/>
        <v>0</v>
      </c>
      <c r="BK72" s="108">
        <f t="shared" si="78"/>
        <v>0</v>
      </c>
      <c r="BL72" s="108">
        <f t="shared" si="78"/>
        <v>0</v>
      </c>
      <c r="BM72" s="108">
        <f t="shared" si="78"/>
        <v>0</v>
      </c>
      <c r="BN72" s="108">
        <f t="shared" si="78"/>
        <v>0</v>
      </c>
      <c r="BO72" s="108">
        <f t="shared" si="78"/>
        <v>0</v>
      </c>
      <c r="BP72" s="108">
        <f t="shared" si="78"/>
        <v>0</v>
      </c>
      <c r="BQ72" s="108">
        <f t="shared" si="78"/>
        <v>0</v>
      </c>
      <c r="BR72" s="108">
        <f t="shared" si="78"/>
        <v>0</v>
      </c>
      <c r="BS72" s="108">
        <f t="shared" si="78"/>
        <v>0</v>
      </c>
      <c r="BT72" s="108">
        <f t="shared" si="78"/>
        <v>0</v>
      </c>
      <c r="BU72" s="108">
        <f t="shared" si="78"/>
        <v>0</v>
      </c>
      <c r="BV72" s="108">
        <f t="shared" si="78"/>
        <v>0</v>
      </c>
      <c r="BW72" s="108">
        <f t="shared" si="78"/>
        <v>0</v>
      </c>
      <c r="BX72" s="108">
        <f t="shared" ref="BX72:CV72" si="79">SUM(BX73:BX75)</f>
        <v>0</v>
      </c>
      <c r="BY72" s="108">
        <f t="shared" si="79"/>
        <v>0</v>
      </c>
      <c r="BZ72" s="108">
        <f t="shared" si="79"/>
        <v>0</v>
      </c>
      <c r="CA72" s="108">
        <f t="shared" si="79"/>
        <v>0</v>
      </c>
      <c r="CB72" s="108">
        <f t="shared" si="79"/>
        <v>0</v>
      </c>
      <c r="CC72" s="108">
        <f t="shared" si="79"/>
        <v>0</v>
      </c>
      <c r="CD72" s="108">
        <f t="shared" si="79"/>
        <v>0</v>
      </c>
      <c r="CE72" s="108">
        <f t="shared" si="79"/>
        <v>0</v>
      </c>
      <c r="CF72" s="108">
        <f t="shared" si="79"/>
        <v>0</v>
      </c>
      <c r="CG72" s="109">
        <f>SUM(CG73:CG75)</f>
        <v>0</v>
      </c>
      <c r="CH72" s="92">
        <f t="shared" ref="CH72:CK72" si="80">SUM(CH73:CH75)</f>
        <v>0</v>
      </c>
      <c r="CI72" s="92">
        <f t="shared" si="80"/>
        <v>0</v>
      </c>
      <c r="CJ72" s="92">
        <f t="shared" si="80"/>
        <v>0</v>
      </c>
      <c r="CK72" s="92">
        <f t="shared" si="80"/>
        <v>0</v>
      </c>
      <c r="CL72" s="8"/>
      <c r="CM72" s="89"/>
      <c r="CN72" s="119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3" customHeight="1" x14ac:dyDescent="0.4">
      <c r="A73" s="64">
        <f t="shared" si="11"/>
        <v>73</v>
      </c>
      <c r="B73" s="84"/>
      <c r="C73" s="84"/>
      <c r="D73" s="84"/>
      <c r="E73" s="84"/>
      <c r="F73" s="112"/>
      <c r="G73" s="84"/>
      <c r="H73" s="112" t="s">
        <v>61</v>
      </c>
      <c r="I73" s="112" t="s">
        <v>62</v>
      </c>
      <c r="J73" s="74">
        <f t="shared" si="12"/>
        <v>0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6"/>
      <c r="CH73" s="88"/>
      <c r="CI73" s="88"/>
      <c r="CJ73" s="88"/>
      <c r="CK73" s="88"/>
      <c r="CL73" s="8"/>
      <c r="CM73" s="89"/>
      <c r="CN73" s="119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3" customHeight="1" x14ac:dyDescent="0.4">
      <c r="A74" s="64">
        <f t="shared" si="11"/>
        <v>74</v>
      </c>
      <c r="B74" s="84"/>
      <c r="C74" s="84"/>
      <c r="D74" s="84"/>
      <c r="E74" s="84"/>
      <c r="F74" s="112"/>
      <c r="G74" s="84"/>
      <c r="H74" s="84" t="s">
        <v>63</v>
      </c>
      <c r="I74" s="84" t="s">
        <v>64</v>
      </c>
      <c r="J74" s="74">
        <f t="shared" si="12"/>
        <v>0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6"/>
      <c r="CH74" s="88"/>
      <c r="CI74" s="88"/>
      <c r="CJ74" s="88"/>
      <c r="CK74" s="88"/>
      <c r="CL74" s="8"/>
      <c r="CM74" s="89"/>
      <c r="CN74" s="119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3" customHeight="1" x14ac:dyDescent="0.4">
      <c r="A75" s="64">
        <f t="shared" ref="A75:A138" si="81">A74+1</f>
        <v>75</v>
      </c>
      <c r="B75" s="84"/>
      <c r="C75" s="84"/>
      <c r="D75" s="84"/>
      <c r="E75" s="84"/>
      <c r="F75" s="112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6"/>
      <c r="CH75" s="88"/>
      <c r="CI75" s="88"/>
      <c r="CJ75" s="88"/>
      <c r="CK75" s="88"/>
      <c r="CL75" s="8"/>
      <c r="CM75" s="89"/>
      <c r="CN75" s="119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3" customHeight="1" x14ac:dyDescent="0.4">
      <c r="A76" s="64">
        <f t="shared" si="81"/>
        <v>76</v>
      </c>
      <c r="B76" s="82"/>
      <c r="C76" s="82"/>
      <c r="D76" s="82"/>
      <c r="E76" s="82" t="s">
        <v>22</v>
      </c>
      <c r="F76" s="120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9"/>
      <c r="CN76" s="119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3" customHeight="1" x14ac:dyDescent="0.4">
      <c r="A77" s="64">
        <f t="shared" si="81"/>
        <v>77</v>
      </c>
      <c r="B77" s="82"/>
      <c r="C77" s="82"/>
      <c r="D77" s="82"/>
      <c r="E77" s="82"/>
      <c r="F77" s="110" t="s">
        <v>40</v>
      </c>
      <c r="G77" s="111" t="s">
        <v>70</v>
      </c>
      <c r="H77" s="82"/>
      <c r="I77" s="82"/>
      <c r="J77" s="74">
        <f t="shared" si="82"/>
        <v>0</v>
      </c>
      <c r="K77" s="108">
        <f>SUM(K78:K80)</f>
        <v>0</v>
      </c>
      <c r="L77" s="108">
        <f t="shared" ref="L77:BW77" si="86">SUM(L78:L80)</f>
        <v>0</v>
      </c>
      <c r="M77" s="108">
        <f t="shared" si="86"/>
        <v>0</v>
      </c>
      <c r="N77" s="108">
        <f t="shared" si="86"/>
        <v>0</v>
      </c>
      <c r="O77" s="108">
        <f t="shared" si="86"/>
        <v>0</v>
      </c>
      <c r="P77" s="108">
        <f t="shared" si="86"/>
        <v>0</v>
      </c>
      <c r="Q77" s="108">
        <f t="shared" si="86"/>
        <v>0</v>
      </c>
      <c r="R77" s="108">
        <f t="shared" si="86"/>
        <v>0</v>
      </c>
      <c r="S77" s="108">
        <f t="shared" si="86"/>
        <v>0</v>
      </c>
      <c r="T77" s="108">
        <f t="shared" si="86"/>
        <v>0</v>
      </c>
      <c r="U77" s="108">
        <f t="shared" si="86"/>
        <v>0</v>
      </c>
      <c r="V77" s="108">
        <f t="shared" si="86"/>
        <v>0</v>
      </c>
      <c r="W77" s="108">
        <f t="shared" si="86"/>
        <v>0</v>
      </c>
      <c r="X77" s="108">
        <f t="shared" si="86"/>
        <v>0</v>
      </c>
      <c r="Y77" s="108">
        <f t="shared" si="86"/>
        <v>0</v>
      </c>
      <c r="Z77" s="108">
        <f t="shared" si="86"/>
        <v>0</v>
      </c>
      <c r="AA77" s="108">
        <f t="shared" si="86"/>
        <v>0</v>
      </c>
      <c r="AB77" s="108">
        <f t="shared" si="86"/>
        <v>0</v>
      </c>
      <c r="AC77" s="108">
        <f t="shared" si="86"/>
        <v>0</v>
      </c>
      <c r="AD77" s="108">
        <f t="shared" si="86"/>
        <v>0</v>
      </c>
      <c r="AE77" s="108">
        <f t="shared" si="86"/>
        <v>0</v>
      </c>
      <c r="AF77" s="108">
        <f t="shared" si="86"/>
        <v>0</v>
      </c>
      <c r="AG77" s="108">
        <f t="shared" si="86"/>
        <v>0</v>
      </c>
      <c r="AH77" s="108">
        <f t="shared" si="86"/>
        <v>0</v>
      </c>
      <c r="AI77" s="108">
        <f t="shared" si="86"/>
        <v>0</v>
      </c>
      <c r="AJ77" s="108">
        <f t="shared" si="86"/>
        <v>0</v>
      </c>
      <c r="AK77" s="108">
        <f t="shared" si="86"/>
        <v>0</v>
      </c>
      <c r="AL77" s="108">
        <f t="shared" si="86"/>
        <v>0</v>
      </c>
      <c r="AM77" s="108">
        <f t="shared" si="86"/>
        <v>0</v>
      </c>
      <c r="AN77" s="108">
        <f t="shared" si="86"/>
        <v>0</v>
      </c>
      <c r="AO77" s="108">
        <f t="shared" si="86"/>
        <v>0</v>
      </c>
      <c r="AP77" s="108">
        <f t="shared" si="86"/>
        <v>0</v>
      </c>
      <c r="AQ77" s="108">
        <f t="shared" si="86"/>
        <v>0</v>
      </c>
      <c r="AR77" s="108">
        <f t="shared" si="86"/>
        <v>0</v>
      </c>
      <c r="AS77" s="108">
        <f t="shared" si="86"/>
        <v>0</v>
      </c>
      <c r="AT77" s="108">
        <f t="shared" si="86"/>
        <v>0</v>
      </c>
      <c r="AU77" s="108">
        <f t="shared" si="86"/>
        <v>0</v>
      </c>
      <c r="AV77" s="108">
        <f t="shared" si="86"/>
        <v>0</v>
      </c>
      <c r="AW77" s="108">
        <f t="shared" si="86"/>
        <v>0</v>
      </c>
      <c r="AX77" s="108">
        <f t="shared" si="86"/>
        <v>0</v>
      </c>
      <c r="AY77" s="108">
        <f t="shared" si="86"/>
        <v>0</v>
      </c>
      <c r="AZ77" s="108">
        <f t="shared" si="86"/>
        <v>0</v>
      </c>
      <c r="BA77" s="108">
        <f t="shared" si="86"/>
        <v>0</v>
      </c>
      <c r="BB77" s="108">
        <f t="shared" si="86"/>
        <v>0</v>
      </c>
      <c r="BC77" s="108">
        <f t="shared" si="86"/>
        <v>0</v>
      </c>
      <c r="BD77" s="108">
        <f t="shared" si="86"/>
        <v>0</v>
      </c>
      <c r="BE77" s="108">
        <f t="shared" si="86"/>
        <v>0</v>
      </c>
      <c r="BF77" s="108">
        <f t="shared" si="86"/>
        <v>0</v>
      </c>
      <c r="BG77" s="108">
        <f t="shared" si="86"/>
        <v>0</v>
      </c>
      <c r="BH77" s="108">
        <f t="shared" si="86"/>
        <v>0</v>
      </c>
      <c r="BI77" s="108">
        <f t="shared" si="86"/>
        <v>0</v>
      </c>
      <c r="BJ77" s="108">
        <f t="shared" si="86"/>
        <v>0</v>
      </c>
      <c r="BK77" s="108">
        <f t="shared" si="86"/>
        <v>0</v>
      </c>
      <c r="BL77" s="108">
        <f t="shared" si="86"/>
        <v>0</v>
      </c>
      <c r="BM77" s="108">
        <f t="shared" si="86"/>
        <v>0</v>
      </c>
      <c r="BN77" s="108">
        <f t="shared" si="86"/>
        <v>0</v>
      </c>
      <c r="BO77" s="108">
        <f t="shared" si="86"/>
        <v>0</v>
      </c>
      <c r="BP77" s="108">
        <f t="shared" si="86"/>
        <v>0</v>
      </c>
      <c r="BQ77" s="108">
        <f t="shared" si="86"/>
        <v>0</v>
      </c>
      <c r="BR77" s="108">
        <f t="shared" si="86"/>
        <v>0</v>
      </c>
      <c r="BS77" s="108">
        <f t="shared" si="86"/>
        <v>0</v>
      </c>
      <c r="BT77" s="108">
        <f t="shared" si="86"/>
        <v>0</v>
      </c>
      <c r="BU77" s="108">
        <f t="shared" si="86"/>
        <v>0</v>
      </c>
      <c r="BV77" s="108">
        <f t="shared" si="86"/>
        <v>0</v>
      </c>
      <c r="BW77" s="108">
        <f t="shared" si="86"/>
        <v>0</v>
      </c>
      <c r="BX77" s="108">
        <f t="shared" ref="BX77:CV77" si="87">SUM(BX78:BX80)</f>
        <v>0</v>
      </c>
      <c r="BY77" s="108">
        <f t="shared" si="87"/>
        <v>0</v>
      </c>
      <c r="BZ77" s="108">
        <f t="shared" si="87"/>
        <v>0</v>
      </c>
      <c r="CA77" s="108">
        <f t="shared" si="87"/>
        <v>0</v>
      </c>
      <c r="CB77" s="108">
        <f t="shared" si="87"/>
        <v>0</v>
      </c>
      <c r="CC77" s="108">
        <f t="shared" si="87"/>
        <v>0</v>
      </c>
      <c r="CD77" s="108">
        <f t="shared" si="87"/>
        <v>0</v>
      </c>
      <c r="CE77" s="108">
        <f t="shared" si="87"/>
        <v>0</v>
      </c>
      <c r="CF77" s="108">
        <f t="shared" si="87"/>
        <v>0</v>
      </c>
      <c r="CG77" s="109">
        <f>SUM(CG78:CG80)</f>
        <v>0</v>
      </c>
      <c r="CH77" s="92">
        <f t="shared" ref="CH77:CK77" si="88">SUM(CH78:CH80)</f>
        <v>0</v>
      </c>
      <c r="CI77" s="92">
        <f t="shared" si="88"/>
        <v>0</v>
      </c>
      <c r="CJ77" s="92">
        <f t="shared" si="88"/>
        <v>0</v>
      </c>
      <c r="CK77" s="92">
        <f t="shared" si="88"/>
        <v>0</v>
      </c>
      <c r="CL77" s="8"/>
      <c r="CM77" s="89"/>
      <c r="CN77" s="119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3" customHeight="1" x14ac:dyDescent="0.4">
      <c r="A78" s="64">
        <f t="shared" si="81"/>
        <v>78</v>
      </c>
      <c r="B78" s="84"/>
      <c r="C78" s="84"/>
      <c r="D78" s="84"/>
      <c r="E78" s="84"/>
      <c r="F78" s="110"/>
      <c r="G78" s="84" t="s">
        <v>42</v>
      </c>
      <c r="H78" s="114" t="s">
        <v>71</v>
      </c>
      <c r="I78" s="114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7"/>
      <c r="CH78" s="88"/>
      <c r="CI78" s="88"/>
      <c r="CJ78" s="88"/>
      <c r="CK78" s="88"/>
      <c r="CL78" s="8"/>
      <c r="CM78" s="89"/>
      <c r="CN78" s="119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3" customHeight="1" x14ac:dyDescent="0.4">
      <c r="A79" s="64">
        <f t="shared" si="81"/>
        <v>79</v>
      </c>
      <c r="B79" s="84"/>
      <c r="C79" s="84"/>
      <c r="D79" s="84"/>
      <c r="E79" s="84"/>
      <c r="F79" s="110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7"/>
      <c r="CH79" s="88"/>
      <c r="CI79" s="88"/>
      <c r="CJ79" s="88"/>
      <c r="CK79" s="88"/>
      <c r="CL79" s="8"/>
      <c r="CM79" s="89"/>
      <c r="CN79" s="119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3" customHeight="1" x14ac:dyDescent="0.4">
      <c r="A80" s="64">
        <f t="shared" si="81"/>
        <v>80</v>
      </c>
      <c r="B80" s="84"/>
      <c r="C80" s="84"/>
      <c r="D80" s="84"/>
      <c r="E80" s="84"/>
      <c r="F80" s="112"/>
      <c r="G80" s="84" t="s">
        <v>44</v>
      </c>
      <c r="H80" s="114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7"/>
      <c r="CH80" s="88"/>
      <c r="CI80" s="88"/>
      <c r="CJ80" s="88"/>
      <c r="CK80" s="88"/>
      <c r="CL80" s="8"/>
      <c r="CM80" s="89"/>
      <c r="CN80" s="119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3" customHeight="1" x14ac:dyDescent="0.4">
      <c r="A81" s="64">
        <f t="shared" si="81"/>
        <v>81</v>
      </c>
      <c r="B81" s="82"/>
      <c r="C81" s="82"/>
      <c r="D81" s="82"/>
      <c r="E81" s="82"/>
      <c r="F81" s="110" t="s">
        <v>52</v>
      </c>
      <c r="G81" s="111" t="s">
        <v>73</v>
      </c>
      <c r="H81" s="82"/>
      <c r="I81" s="82"/>
      <c r="J81" s="74">
        <f t="shared" si="82"/>
        <v>0</v>
      </c>
      <c r="K81" s="108">
        <f>SUM(K82:K85)</f>
        <v>0</v>
      </c>
      <c r="L81" s="108">
        <f t="shared" ref="L81:BW81" si="89">SUM(L82:L85)</f>
        <v>0</v>
      </c>
      <c r="M81" s="108">
        <f t="shared" si="89"/>
        <v>0</v>
      </c>
      <c r="N81" s="108">
        <f t="shared" si="89"/>
        <v>0</v>
      </c>
      <c r="O81" s="108">
        <f t="shared" si="89"/>
        <v>0</v>
      </c>
      <c r="P81" s="108">
        <f t="shared" si="89"/>
        <v>0</v>
      </c>
      <c r="Q81" s="108">
        <f t="shared" si="89"/>
        <v>0</v>
      </c>
      <c r="R81" s="108">
        <f t="shared" si="89"/>
        <v>0</v>
      </c>
      <c r="S81" s="108">
        <f t="shared" si="89"/>
        <v>0</v>
      </c>
      <c r="T81" s="108">
        <f t="shared" si="89"/>
        <v>0</v>
      </c>
      <c r="U81" s="108">
        <f t="shared" si="89"/>
        <v>0</v>
      </c>
      <c r="V81" s="108">
        <f t="shared" si="89"/>
        <v>0</v>
      </c>
      <c r="W81" s="108">
        <f t="shared" si="89"/>
        <v>0</v>
      </c>
      <c r="X81" s="108">
        <f t="shared" si="89"/>
        <v>0</v>
      </c>
      <c r="Y81" s="108">
        <f t="shared" si="89"/>
        <v>0</v>
      </c>
      <c r="Z81" s="108">
        <f t="shared" si="89"/>
        <v>0</v>
      </c>
      <c r="AA81" s="108">
        <f t="shared" si="89"/>
        <v>0</v>
      </c>
      <c r="AB81" s="108">
        <f t="shared" si="89"/>
        <v>0</v>
      </c>
      <c r="AC81" s="108">
        <f t="shared" si="89"/>
        <v>0</v>
      </c>
      <c r="AD81" s="108">
        <f t="shared" si="89"/>
        <v>0</v>
      </c>
      <c r="AE81" s="108">
        <f t="shared" si="89"/>
        <v>0</v>
      </c>
      <c r="AF81" s="108">
        <f t="shared" si="89"/>
        <v>0</v>
      </c>
      <c r="AG81" s="108">
        <f t="shared" si="89"/>
        <v>0</v>
      </c>
      <c r="AH81" s="108">
        <f t="shared" si="89"/>
        <v>0</v>
      </c>
      <c r="AI81" s="108">
        <f t="shared" si="89"/>
        <v>0</v>
      </c>
      <c r="AJ81" s="108">
        <f t="shared" si="89"/>
        <v>0</v>
      </c>
      <c r="AK81" s="108">
        <f t="shared" si="89"/>
        <v>0</v>
      </c>
      <c r="AL81" s="108">
        <f t="shared" si="89"/>
        <v>0</v>
      </c>
      <c r="AM81" s="108">
        <f t="shared" si="89"/>
        <v>0</v>
      </c>
      <c r="AN81" s="108">
        <f t="shared" si="89"/>
        <v>0</v>
      </c>
      <c r="AO81" s="108">
        <f t="shared" si="89"/>
        <v>0</v>
      </c>
      <c r="AP81" s="108">
        <f t="shared" si="89"/>
        <v>0</v>
      </c>
      <c r="AQ81" s="108">
        <f t="shared" si="89"/>
        <v>0</v>
      </c>
      <c r="AR81" s="108">
        <f t="shared" si="89"/>
        <v>0</v>
      </c>
      <c r="AS81" s="108">
        <f t="shared" si="89"/>
        <v>0</v>
      </c>
      <c r="AT81" s="108">
        <f t="shared" si="89"/>
        <v>0</v>
      </c>
      <c r="AU81" s="108">
        <f t="shared" si="89"/>
        <v>0</v>
      </c>
      <c r="AV81" s="108">
        <f t="shared" si="89"/>
        <v>0</v>
      </c>
      <c r="AW81" s="108">
        <f t="shared" si="89"/>
        <v>0</v>
      </c>
      <c r="AX81" s="108">
        <f t="shared" si="89"/>
        <v>0</v>
      </c>
      <c r="AY81" s="108">
        <f t="shared" si="89"/>
        <v>0</v>
      </c>
      <c r="AZ81" s="108">
        <f t="shared" si="89"/>
        <v>0</v>
      </c>
      <c r="BA81" s="108">
        <f t="shared" si="89"/>
        <v>0</v>
      </c>
      <c r="BB81" s="108">
        <f t="shared" si="89"/>
        <v>0</v>
      </c>
      <c r="BC81" s="108">
        <f t="shared" si="89"/>
        <v>0</v>
      </c>
      <c r="BD81" s="108">
        <f t="shared" si="89"/>
        <v>0</v>
      </c>
      <c r="BE81" s="108">
        <f t="shared" si="89"/>
        <v>0</v>
      </c>
      <c r="BF81" s="108">
        <f t="shared" si="89"/>
        <v>0</v>
      </c>
      <c r="BG81" s="108">
        <f t="shared" si="89"/>
        <v>0</v>
      </c>
      <c r="BH81" s="108">
        <f t="shared" si="89"/>
        <v>0</v>
      </c>
      <c r="BI81" s="108">
        <f t="shared" si="89"/>
        <v>0</v>
      </c>
      <c r="BJ81" s="108">
        <f t="shared" si="89"/>
        <v>0</v>
      </c>
      <c r="BK81" s="108">
        <f t="shared" si="89"/>
        <v>0</v>
      </c>
      <c r="BL81" s="108">
        <f t="shared" si="89"/>
        <v>0</v>
      </c>
      <c r="BM81" s="108">
        <f t="shared" si="89"/>
        <v>0</v>
      </c>
      <c r="BN81" s="108">
        <f t="shared" si="89"/>
        <v>0</v>
      </c>
      <c r="BO81" s="108">
        <f t="shared" si="89"/>
        <v>0</v>
      </c>
      <c r="BP81" s="108">
        <f t="shared" si="89"/>
        <v>0</v>
      </c>
      <c r="BQ81" s="108">
        <f t="shared" si="89"/>
        <v>0</v>
      </c>
      <c r="BR81" s="108">
        <f t="shared" si="89"/>
        <v>0</v>
      </c>
      <c r="BS81" s="108">
        <f t="shared" si="89"/>
        <v>0</v>
      </c>
      <c r="BT81" s="108">
        <f t="shared" si="89"/>
        <v>0</v>
      </c>
      <c r="BU81" s="108">
        <f t="shared" si="89"/>
        <v>0</v>
      </c>
      <c r="BV81" s="108">
        <f t="shared" si="89"/>
        <v>0</v>
      </c>
      <c r="BW81" s="108">
        <f t="shared" si="89"/>
        <v>0</v>
      </c>
      <c r="BX81" s="108">
        <f t="shared" ref="BX81:CV81" si="90">SUM(BX82:BX85)</f>
        <v>0</v>
      </c>
      <c r="BY81" s="108">
        <f t="shared" si="90"/>
        <v>0</v>
      </c>
      <c r="BZ81" s="108">
        <f t="shared" si="90"/>
        <v>0</v>
      </c>
      <c r="CA81" s="108">
        <f t="shared" si="90"/>
        <v>0</v>
      </c>
      <c r="CB81" s="108">
        <f t="shared" si="90"/>
        <v>0</v>
      </c>
      <c r="CC81" s="108">
        <f t="shared" si="90"/>
        <v>0</v>
      </c>
      <c r="CD81" s="108">
        <f t="shared" si="90"/>
        <v>0</v>
      </c>
      <c r="CE81" s="108">
        <f t="shared" si="90"/>
        <v>0</v>
      </c>
      <c r="CF81" s="108">
        <f t="shared" si="90"/>
        <v>0</v>
      </c>
      <c r="CG81" s="109">
        <f>SUM(CG82:CG85)</f>
        <v>0</v>
      </c>
      <c r="CH81" s="92">
        <f t="shared" ref="CH81:CK81" si="91">SUM(CH82:CH85)</f>
        <v>0</v>
      </c>
      <c r="CI81" s="92">
        <f t="shared" si="91"/>
        <v>0</v>
      </c>
      <c r="CJ81" s="92">
        <f t="shared" si="91"/>
        <v>0</v>
      </c>
      <c r="CK81" s="92">
        <f t="shared" si="91"/>
        <v>0</v>
      </c>
      <c r="CL81" s="8"/>
      <c r="CM81" s="89"/>
      <c r="CN81" s="119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3" customHeight="1" x14ac:dyDescent="0.4">
      <c r="A82" s="64">
        <f t="shared" si="81"/>
        <v>82</v>
      </c>
      <c r="B82" s="84"/>
      <c r="C82" s="84"/>
      <c r="D82" s="84"/>
      <c r="E82" s="84"/>
      <c r="F82" s="110"/>
      <c r="G82" s="84" t="s">
        <v>42</v>
      </c>
      <c r="H82" s="114" t="str">
        <f>$H$78</f>
        <v xml:space="preserve">דרוג A- ומעלה </v>
      </c>
      <c r="I82" s="114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7"/>
      <c r="CH82" s="88"/>
      <c r="CI82" s="88"/>
      <c r="CJ82" s="88"/>
      <c r="CK82" s="88"/>
      <c r="CL82" s="8"/>
      <c r="CM82" s="89"/>
      <c r="CN82" s="119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3" customHeight="1" x14ac:dyDescent="0.4">
      <c r="A83" s="64">
        <f t="shared" si="81"/>
        <v>83</v>
      </c>
      <c r="B83" s="84"/>
      <c r="C83" s="84"/>
      <c r="D83" s="84"/>
      <c r="E83" s="84"/>
      <c r="F83" s="112"/>
      <c r="G83" s="84" t="s">
        <v>55</v>
      </c>
      <c r="H83" s="114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7"/>
      <c r="CH83" s="88"/>
      <c r="CI83" s="88"/>
      <c r="CJ83" s="88"/>
      <c r="CK83" s="88"/>
      <c r="CL83" s="8"/>
      <c r="CM83" s="89"/>
      <c r="CN83" s="119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3" customHeight="1" x14ac:dyDescent="0.4">
      <c r="A84" s="64">
        <f t="shared" si="81"/>
        <v>84</v>
      </c>
      <c r="B84" s="84"/>
      <c r="C84" s="84"/>
      <c r="D84" s="84"/>
      <c r="E84" s="84"/>
      <c r="F84" s="112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7"/>
      <c r="CH84" s="88"/>
      <c r="CI84" s="88"/>
      <c r="CJ84" s="88"/>
      <c r="CK84" s="88"/>
      <c r="CL84" s="8"/>
      <c r="CM84" s="89"/>
      <c r="CN84" s="119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3" customHeight="1" x14ac:dyDescent="0.4">
      <c r="A85" s="64">
        <f t="shared" si="81"/>
        <v>85</v>
      </c>
      <c r="B85" s="84"/>
      <c r="C85" s="84"/>
      <c r="D85" s="84"/>
      <c r="E85" s="84"/>
      <c r="F85" s="112"/>
      <c r="G85" s="84" t="s">
        <v>46</v>
      </c>
      <c r="H85" s="114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7"/>
      <c r="CH85" s="88"/>
      <c r="CI85" s="88"/>
      <c r="CJ85" s="88"/>
      <c r="CK85" s="88"/>
      <c r="CL85" s="8"/>
      <c r="CM85" s="89"/>
      <c r="CN85" s="119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3" customHeight="1" x14ac:dyDescent="0.4">
      <c r="A86" s="64">
        <f t="shared" si="81"/>
        <v>86</v>
      </c>
      <c r="B86" s="84"/>
      <c r="C86" s="84"/>
      <c r="D86" s="84"/>
      <c r="E86" s="84"/>
      <c r="F86" s="110" t="s">
        <v>74</v>
      </c>
      <c r="G86" s="111" t="s">
        <v>75</v>
      </c>
      <c r="H86" s="84"/>
      <c r="I86" s="84"/>
      <c r="J86" s="74">
        <f t="shared" si="82"/>
        <v>0</v>
      </c>
      <c r="K86" s="108">
        <f>SUM(K87:K89)</f>
        <v>0</v>
      </c>
      <c r="L86" s="108">
        <f t="shared" ref="L86:BW86" si="92">SUM(L87:L89)</f>
        <v>0</v>
      </c>
      <c r="M86" s="108">
        <f t="shared" si="92"/>
        <v>0</v>
      </c>
      <c r="N86" s="108">
        <f t="shared" si="92"/>
        <v>0</v>
      </c>
      <c r="O86" s="108">
        <f t="shared" si="92"/>
        <v>0</v>
      </c>
      <c r="P86" s="108">
        <f t="shared" si="92"/>
        <v>0</v>
      </c>
      <c r="Q86" s="108">
        <f t="shared" si="92"/>
        <v>0</v>
      </c>
      <c r="R86" s="108">
        <f t="shared" si="92"/>
        <v>0</v>
      </c>
      <c r="S86" s="108">
        <f t="shared" si="92"/>
        <v>0</v>
      </c>
      <c r="T86" s="108">
        <f t="shared" si="92"/>
        <v>0</v>
      </c>
      <c r="U86" s="108">
        <f t="shared" si="92"/>
        <v>0</v>
      </c>
      <c r="V86" s="108">
        <f t="shared" si="92"/>
        <v>0</v>
      </c>
      <c r="W86" s="108">
        <f t="shared" si="92"/>
        <v>0</v>
      </c>
      <c r="X86" s="108">
        <f t="shared" si="92"/>
        <v>0</v>
      </c>
      <c r="Y86" s="108">
        <f t="shared" si="92"/>
        <v>0</v>
      </c>
      <c r="Z86" s="108">
        <f t="shared" si="92"/>
        <v>0</v>
      </c>
      <c r="AA86" s="108">
        <f t="shared" si="92"/>
        <v>0</v>
      </c>
      <c r="AB86" s="108">
        <f t="shared" si="92"/>
        <v>0</v>
      </c>
      <c r="AC86" s="108">
        <f t="shared" si="92"/>
        <v>0</v>
      </c>
      <c r="AD86" s="108">
        <f t="shared" si="92"/>
        <v>0</v>
      </c>
      <c r="AE86" s="108">
        <f t="shared" si="92"/>
        <v>0</v>
      </c>
      <c r="AF86" s="108">
        <f t="shared" si="92"/>
        <v>0</v>
      </c>
      <c r="AG86" s="108">
        <f t="shared" si="92"/>
        <v>0</v>
      </c>
      <c r="AH86" s="108">
        <f t="shared" si="92"/>
        <v>0</v>
      </c>
      <c r="AI86" s="108">
        <f t="shared" si="92"/>
        <v>0</v>
      </c>
      <c r="AJ86" s="108">
        <f t="shared" si="92"/>
        <v>0</v>
      </c>
      <c r="AK86" s="108">
        <f t="shared" si="92"/>
        <v>0</v>
      </c>
      <c r="AL86" s="108">
        <f t="shared" si="92"/>
        <v>0</v>
      </c>
      <c r="AM86" s="108">
        <f t="shared" si="92"/>
        <v>0</v>
      </c>
      <c r="AN86" s="108">
        <f t="shared" si="92"/>
        <v>0</v>
      </c>
      <c r="AO86" s="108">
        <f t="shared" si="92"/>
        <v>0</v>
      </c>
      <c r="AP86" s="108">
        <f t="shared" si="92"/>
        <v>0</v>
      </c>
      <c r="AQ86" s="108">
        <f t="shared" si="92"/>
        <v>0</v>
      </c>
      <c r="AR86" s="108">
        <f t="shared" si="92"/>
        <v>0</v>
      </c>
      <c r="AS86" s="108">
        <f t="shared" si="92"/>
        <v>0</v>
      </c>
      <c r="AT86" s="108">
        <f t="shared" si="92"/>
        <v>0</v>
      </c>
      <c r="AU86" s="108">
        <f t="shared" si="92"/>
        <v>0</v>
      </c>
      <c r="AV86" s="108">
        <f t="shared" si="92"/>
        <v>0</v>
      </c>
      <c r="AW86" s="108">
        <f t="shared" si="92"/>
        <v>0</v>
      </c>
      <c r="AX86" s="108">
        <f t="shared" si="92"/>
        <v>0</v>
      </c>
      <c r="AY86" s="108">
        <f t="shared" si="92"/>
        <v>0</v>
      </c>
      <c r="AZ86" s="108">
        <f t="shared" si="92"/>
        <v>0</v>
      </c>
      <c r="BA86" s="108">
        <f t="shared" si="92"/>
        <v>0</v>
      </c>
      <c r="BB86" s="108">
        <f t="shared" si="92"/>
        <v>0</v>
      </c>
      <c r="BC86" s="108">
        <f t="shared" si="92"/>
        <v>0</v>
      </c>
      <c r="BD86" s="108">
        <f t="shared" si="92"/>
        <v>0</v>
      </c>
      <c r="BE86" s="108">
        <f t="shared" si="92"/>
        <v>0</v>
      </c>
      <c r="BF86" s="108">
        <f t="shared" si="92"/>
        <v>0</v>
      </c>
      <c r="BG86" s="108">
        <f t="shared" si="92"/>
        <v>0</v>
      </c>
      <c r="BH86" s="108">
        <f t="shared" si="92"/>
        <v>0</v>
      </c>
      <c r="BI86" s="108">
        <f t="shared" si="92"/>
        <v>0</v>
      </c>
      <c r="BJ86" s="108">
        <f t="shared" si="92"/>
        <v>0</v>
      </c>
      <c r="BK86" s="108">
        <f t="shared" si="92"/>
        <v>0</v>
      </c>
      <c r="BL86" s="108">
        <f t="shared" si="92"/>
        <v>0</v>
      </c>
      <c r="BM86" s="108">
        <f t="shared" si="92"/>
        <v>0</v>
      </c>
      <c r="BN86" s="108">
        <f t="shared" si="92"/>
        <v>0</v>
      </c>
      <c r="BO86" s="108">
        <f t="shared" si="92"/>
        <v>0</v>
      </c>
      <c r="BP86" s="108">
        <f t="shared" si="92"/>
        <v>0</v>
      </c>
      <c r="BQ86" s="108">
        <f t="shared" si="92"/>
        <v>0</v>
      </c>
      <c r="BR86" s="108">
        <f t="shared" si="92"/>
        <v>0</v>
      </c>
      <c r="BS86" s="108">
        <f t="shared" si="92"/>
        <v>0</v>
      </c>
      <c r="BT86" s="108">
        <f t="shared" si="92"/>
        <v>0</v>
      </c>
      <c r="BU86" s="108">
        <f t="shared" si="92"/>
        <v>0</v>
      </c>
      <c r="BV86" s="108">
        <f t="shared" si="92"/>
        <v>0</v>
      </c>
      <c r="BW86" s="108">
        <f t="shared" si="92"/>
        <v>0</v>
      </c>
      <c r="BX86" s="108">
        <f t="shared" ref="BX86:CV86" si="93">SUM(BX87:BX89)</f>
        <v>0</v>
      </c>
      <c r="BY86" s="108">
        <f t="shared" si="93"/>
        <v>0</v>
      </c>
      <c r="BZ86" s="108">
        <f t="shared" si="93"/>
        <v>0</v>
      </c>
      <c r="CA86" s="108">
        <f t="shared" si="93"/>
        <v>0</v>
      </c>
      <c r="CB86" s="108">
        <f t="shared" si="93"/>
        <v>0</v>
      </c>
      <c r="CC86" s="108">
        <f t="shared" si="93"/>
        <v>0</v>
      </c>
      <c r="CD86" s="108">
        <f t="shared" si="93"/>
        <v>0</v>
      </c>
      <c r="CE86" s="108">
        <f t="shared" si="93"/>
        <v>0</v>
      </c>
      <c r="CF86" s="108">
        <f t="shared" si="93"/>
        <v>0</v>
      </c>
      <c r="CG86" s="109">
        <f>SUM(CG87:CG89)</f>
        <v>0</v>
      </c>
      <c r="CH86" s="92">
        <f t="shared" ref="CH86:CK86" si="94">SUM(CH87:CH89)</f>
        <v>0</v>
      </c>
      <c r="CI86" s="92">
        <f t="shared" si="94"/>
        <v>0</v>
      </c>
      <c r="CJ86" s="92">
        <f t="shared" si="94"/>
        <v>0</v>
      </c>
      <c r="CK86" s="92">
        <f t="shared" si="94"/>
        <v>0</v>
      </c>
      <c r="CL86" s="8"/>
      <c r="CM86" s="89"/>
      <c r="CN86" s="119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3" customHeight="1" x14ac:dyDescent="0.4">
      <c r="A87" s="64">
        <f t="shared" si="81"/>
        <v>87</v>
      </c>
      <c r="B87" s="84"/>
      <c r="C87" s="84"/>
      <c r="D87" s="84"/>
      <c r="E87" s="84"/>
      <c r="F87" s="110"/>
      <c r="G87" s="84" t="s">
        <v>42</v>
      </c>
      <c r="H87" s="114" t="str">
        <f>$H$78</f>
        <v xml:space="preserve">דרוג A- ומעלה </v>
      </c>
      <c r="I87" s="114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7"/>
      <c r="CH87" s="88"/>
      <c r="CI87" s="88"/>
      <c r="CJ87" s="88"/>
      <c r="CK87" s="88"/>
      <c r="CL87" s="8"/>
      <c r="CM87" s="89"/>
      <c r="CN87" s="119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3" customHeight="1" x14ac:dyDescent="0.4">
      <c r="A88" s="64">
        <f t="shared" si="81"/>
        <v>88</v>
      </c>
      <c r="B88" s="84"/>
      <c r="C88" s="84"/>
      <c r="D88" s="84"/>
      <c r="E88" s="84"/>
      <c r="F88" s="112"/>
      <c r="G88" s="84" t="s">
        <v>55</v>
      </c>
      <c r="H88" s="114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7"/>
      <c r="CH88" s="88"/>
      <c r="CI88" s="88"/>
      <c r="CJ88" s="88"/>
      <c r="CK88" s="88"/>
      <c r="CL88" s="8"/>
      <c r="CM88" s="89"/>
      <c r="CN88" s="119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3" customHeight="1" x14ac:dyDescent="0.4">
      <c r="A89" s="64">
        <f t="shared" si="81"/>
        <v>89</v>
      </c>
      <c r="B89" s="84"/>
      <c r="C89" s="84"/>
      <c r="D89" s="84"/>
      <c r="E89" s="84"/>
      <c r="F89" s="112"/>
      <c r="G89" s="84" t="s">
        <v>44</v>
      </c>
      <c r="H89" s="114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7"/>
      <c r="CH89" s="88"/>
      <c r="CI89" s="88"/>
      <c r="CJ89" s="88"/>
      <c r="CK89" s="88"/>
      <c r="CL89" s="8"/>
      <c r="CM89" s="89"/>
      <c r="CN89" s="119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3" customHeight="1" x14ac:dyDescent="0.4">
      <c r="A90" s="64">
        <f t="shared" si="81"/>
        <v>90</v>
      </c>
      <c r="B90" s="84"/>
      <c r="C90" s="84"/>
      <c r="D90" s="84"/>
      <c r="E90" s="84"/>
      <c r="F90" s="110" t="s">
        <v>76</v>
      </c>
      <c r="G90" s="111" t="s">
        <v>77</v>
      </c>
      <c r="H90" s="84"/>
      <c r="I90" s="84"/>
      <c r="J90" s="74">
        <f t="shared" si="82"/>
        <v>0</v>
      </c>
      <c r="K90" s="108">
        <f>SUM(K91:K94)</f>
        <v>0</v>
      </c>
      <c r="L90" s="108">
        <f t="shared" ref="L90:BW90" si="95">SUM(L91:L94)</f>
        <v>0</v>
      </c>
      <c r="M90" s="108">
        <f t="shared" si="95"/>
        <v>0</v>
      </c>
      <c r="N90" s="108">
        <f t="shared" si="95"/>
        <v>0</v>
      </c>
      <c r="O90" s="108">
        <f t="shared" si="95"/>
        <v>0</v>
      </c>
      <c r="P90" s="108">
        <f t="shared" si="95"/>
        <v>0</v>
      </c>
      <c r="Q90" s="108">
        <f t="shared" si="95"/>
        <v>0</v>
      </c>
      <c r="R90" s="108">
        <f t="shared" si="95"/>
        <v>0</v>
      </c>
      <c r="S90" s="108">
        <f t="shared" si="95"/>
        <v>0</v>
      </c>
      <c r="T90" s="108">
        <f t="shared" si="95"/>
        <v>0</v>
      </c>
      <c r="U90" s="108">
        <f t="shared" si="95"/>
        <v>0</v>
      </c>
      <c r="V90" s="108">
        <f t="shared" si="95"/>
        <v>0</v>
      </c>
      <c r="W90" s="108">
        <f t="shared" si="95"/>
        <v>0</v>
      </c>
      <c r="X90" s="108">
        <f t="shared" si="95"/>
        <v>0</v>
      </c>
      <c r="Y90" s="108">
        <f t="shared" si="95"/>
        <v>0</v>
      </c>
      <c r="Z90" s="108">
        <f t="shared" si="95"/>
        <v>0</v>
      </c>
      <c r="AA90" s="108">
        <f t="shared" si="95"/>
        <v>0</v>
      </c>
      <c r="AB90" s="108">
        <f t="shared" si="95"/>
        <v>0</v>
      </c>
      <c r="AC90" s="108">
        <f t="shared" si="95"/>
        <v>0</v>
      </c>
      <c r="AD90" s="108">
        <f t="shared" si="95"/>
        <v>0</v>
      </c>
      <c r="AE90" s="108">
        <f t="shared" si="95"/>
        <v>0</v>
      </c>
      <c r="AF90" s="108">
        <f t="shared" si="95"/>
        <v>0</v>
      </c>
      <c r="AG90" s="108">
        <f t="shared" si="95"/>
        <v>0</v>
      </c>
      <c r="AH90" s="108">
        <f t="shared" si="95"/>
        <v>0</v>
      </c>
      <c r="AI90" s="108">
        <f t="shared" si="95"/>
        <v>0</v>
      </c>
      <c r="AJ90" s="108">
        <f t="shared" si="95"/>
        <v>0</v>
      </c>
      <c r="AK90" s="108">
        <f t="shared" si="95"/>
        <v>0</v>
      </c>
      <c r="AL90" s="108">
        <f t="shared" si="95"/>
        <v>0</v>
      </c>
      <c r="AM90" s="108">
        <f t="shared" si="95"/>
        <v>0</v>
      </c>
      <c r="AN90" s="108">
        <f t="shared" si="95"/>
        <v>0</v>
      </c>
      <c r="AO90" s="108">
        <f t="shared" si="95"/>
        <v>0</v>
      </c>
      <c r="AP90" s="108">
        <f t="shared" si="95"/>
        <v>0</v>
      </c>
      <c r="AQ90" s="108">
        <f t="shared" si="95"/>
        <v>0</v>
      </c>
      <c r="AR90" s="108">
        <f t="shared" si="95"/>
        <v>0</v>
      </c>
      <c r="AS90" s="108">
        <f t="shared" si="95"/>
        <v>0</v>
      </c>
      <c r="AT90" s="108">
        <f t="shared" si="95"/>
        <v>0</v>
      </c>
      <c r="AU90" s="108">
        <f t="shared" si="95"/>
        <v>0</v>
      </c>
      <c r="AV90" s="108">
        <f t="shared" si="95"/>
        <v>0</v>
      </c>
      <c r="AW90" s="108">
        <f t="shared" si="95"/>
        <v>0</v>
      </c>
      <c r="AX90" s="108">
        <f t="shared" si="95"/>
        <v>0</v>
      </c>
      <c r="AY90" s="108">
        <f t="shared" si="95"/>
        <v>0</v>
      </c>
      <c r="AZ90" s="108">
        <f t="shared" si="95"/>
        <v>0</v>
      </c>
      <c r="BA90" s="108">
        <f t="shared" si="95"/>
        <v>0</v>
      </c>
      <c r="BB90" s="108">
        <f t="shared" si="95"/>
        <v>0</v>
      </c>
      <c r="BC90" s="108">
        <f t="shared" si="95"/>
        <v>0</v>
      </c>
      <c r="BD90" s="108">
        <f t="shared" si="95"/>
        <v>0</v>
      </c>
      <c r="BE90" s="108">
        <f t="shared" si="95"/>
        <v>0</v>
      </c>
      <c r="BF90" s="108">
        <f t="shared" si="95"/>
        <v>0</v>
      </c>
      <c r="BG90" s="108">
        <f t="shared" si="95"/>
        <v>0</v>
      </c>
      <c r="BH90" s="108">
        <f t="shared" si="95"/>
        <v>0</v>
      </c>
      <c r="BI90" s="108">
        <f t="shared" si="95"/>
        <v>0</v>
      </c>
      <c r="BJ90" s="108">
        <f t="shared" si="95"/>
        <v>0</v>
      </c>
      <c r="BK90" s="108">
        <f t="shared" si="95"/>
        <v>0</v>
      </c>
      <c r="BL90" s="108">
        <f t="shared" si="95"/>
        <v>0</v>
      </c>
      <c r="BM90" s="108">
        <f t="shared" si="95"/>
        <v>0</v>
      </c>
      <c r="BN90" s="108">
        <f t="shared" si="95"/>
        <v>0</v>
      </c>
      <c r="BO90" s="108">
        <f t="shared" si="95"/>
        <v>0</v>
      </c>
      <c r="BP90" s="108">
        <f t="shared" si="95"/>
        <v>0</v>
      </c>
      <c r="BQ90" s="108">
        <f t="shared" si="95"/>
        <v>0</v>
      </c>
      <c r="BR90" s="108">
        <f t="shared" si="95"/>
        <v>0</v>
      </c>
      <c r="BS90" s="108">
        <f t="shared" si="95"/>
        <v>0</v>
      </c>
      <c r="BT90" s="108">
        <f t="shared" si="95"/>
        <v>0</v>
      </c>
      <c r="BU90" s="108">
        <f t="shared" si="95"/>
        <v>0</v>
      </c>
      <c r="BV90" s="108">
        <f t="shared" si="95"/>
        <v>0</v>
      </c>
      <c r="BW90" s="108">
        <f t="shared" si="95"/>
        <v>0</v>
      </c>
      <c r="BX90" s="108">
        <f t="shared" ref="BX90:CV90" si="96">SUM(BX91:BX94)</f>
        <v>0</v>
      </c>
      <c r="BY90" s="108">
        <f t="shared" si="96"/>
        <v>0</v>
      </c>
      <c r="BZ90" s="108">
        <f t="shared" si="96"/>
        <v>0</v>
      </c>
      <c r="CA90" s="108">
        <f t="shared" si="96"/>
        <v>0</v>
      </c>
      <c r="CB90" s="108">
        <f t="shared" si="96"/>
        <v>0</v>
      </c>
      <c r="CC90" s="108">
        <f t="shared" si="96"/>
        <v>0</v>
      </c>
      <c r="CD90" s="108">
        <f t="shared" si="96"/>
        <v>0</v>
      </c>
      <c r="CE90" s="108">
        <f t="shared" si="96"/>
        <v>0</v>
      </c>
      <c r="CF90" s="108">
        <f t="shared" si="96"/>
        <v>0</v>
      </c>
      <c r="CG90" s="109">
        <f>SUM(CG91:CG94)</f>
        <v>0</v>
      </c>
      <c r="CH90" s="92">
        <f t="shared" ref="CH90:CK90" si="97">SUM(CH91:CH94)</f>
        <v>0</v>
      </c>
      <c r="CI90" s="92">
        <f t="shared" si="97"/>
        <v>0</v>
      </c>
      <c r="CJ90" s="92">
        <f t="shared" si="97"/>
        <v>0</v>
      </c>
      <c r="CK90" s="92">
        <f t="shared" si="97"/>
        <v>0</v>
      </c>
      <c r="CL90" s="8"/>
      <c r="CM90" s="89"/>
      <c r="CN90" s="119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3" customHeight="1" x14ac:dyDescent="0.4">
      <c r="A91" s="64">
        <f t="shared" si="81"/>
        <v>91</v>
      </c>
      <c r="B91" s="84"/>
      <c r="C91" s="84"/>
      <c r="D91" s="84"/>
      <c r="E91" s="84"/>
      <c r="F91" s="112"/>
      <c r="G91" s="84" t="s">
        <v>42</v>
      </c>
      <c r="H91" s="114" t="str">
        <f>$H$78</f>
        <v xml:space="preserve">דרוג A- ומעלה </v>
      </c>
      <c r="I91" s="114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7"/>
      <c r="CH91" s="88"/>
      <c r="CI91" s="88"/>
      <c r="CJ91" s="88"/>
      <c r="CK91" s="88"/>
      <c r="CL91" s="8"/>
      <c r="CM91" s="89"/>
      <c r="CN91" s="119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3" customHeight="1" x14ac:dyDescent="0.4">
      <c r="A92" s="64">
        <f t="shared" si="81"/>
        <v>92</v>
      </c>
      <c r="B92" s="84"/>
      <c r="C92" s="84"/>
      <c r="D92" s="84"/>
      <c r="E92" s="84"/>
      <c r="F92" s="112"/>
      <c r="G92" s="84" t="s">
        <v>55</v>
      </c>
      <c r="H92" s="114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7"/>
      <c r="CH92" s="88"/>
      <c r="CI92" s="88"/>
      <c r="CJ92" s="88"/>
      <c r="CK92" s="88"/>
      <c r="CL92" s="8"/>
      <c r="CM92" s="89"/>
      <c r="CN92" s="119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3" customHeight="1" x14ac:dyDescent="0.4">
      <c r="A93" s="64">
        <f t="shared" si="81"/>
        <v>93</v>
      </c>
      <c r="B93" s="84"/>
      <c r="C93" s="84"/>
      <c r="D93" s="84"/>
      <c r="E93" s="84"/>
      <c r="F93" s="112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7"/>
      <c r="CH93" s="88"/>
      <c r="CI93" s="88"/>
      <c r="CJ93" s="88"/>
      <c r="CK93" s="88"/>
      <c r="CL93" s="8"/>
      <c r="CM93" s="89"/>
      <c r="CN93" s="119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3" customHeight="1" x14ac:dyDescent="0.4">
      <c r="A94" s="64">
        <f t="shared" si="81"/>
        <v>94</v>
      </c>
      <c r="B94" s="84"/>
      <c r="C94" s="84"/>
      <c r="D94" s="84"/>
      <c r="E94" s="84"/>
      <c r="F94" s="112"/>
      <c r="G94" s="84" t="s">
        <v>46</v>
      </c>
      <c r="H94" s="114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7"/>
      <c r="CH94" s="88"/>
      <c r="CI94" s="88"/>
      <c r="CJ94" s="88"/>
      <c r="CK94" s="88"/>
      <c r="CL94" s="8"/>
      <c r="CM94" s="89"/>
      <c r="CN94" s="119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3" customHeight="1" x14ac:dyDescent="0.4">
      <c r="A95" s="93">
        <f t="shared" si="81"/>
        <v>95</v>
      </c>
      <c r="B95" s="94"/>
      <c r="C95" s="94"/>
      <c r="D95" s="94"/>
      <c r="E95" s="94"/>
      <c r="F95" s="94"/>
      <c r="G95" s="94"/>
      <c r="H95" s="94"/>
      <c r="I95" s="94"/>
      <c r="J95" s="96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  <c r="CC95" s="97"/>
      <c r="CD95" s="97"/>
      <c r="CE95" s="97"/>
      <c r="CF95" s="97"/>
      <c r="CG95" s="98"/>
      <c r="CH95" s="99"/>
      <c r="CI95" s="99"/>
      <c r="CJ95" s="99"/>
      <c r="CK95" s="99"/>
      <c r="CM95" s="89"/>
      <c r="CN95" s="117"/>
      <c r="CO95" s="118"/>
      <c r="CP95" s="118"/>
      <c r="CQ95" s="101"/>
      <c r="CR95" s="118"/>
      <c r="CS95" s="118"/>
      <c r="CT95" s="118"/>
      <c r="CU95" s="118"/>
      <c r="CV95" s="118"/>
    </row>
    <row r="96" spans="1:100" s="13" customFormat="1" ht="13" customHeight="1" x14ac:dyDescent="0.3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3321219.15</v>
      </c>
      <c r="K96" s="70">
        <f>SUM(K97,K135)</f>
        <v>0</v>
      </c>
      <c r="L96" s="70">
        <f t="shared" ref="L96:BW96" si="98">SUM(L97,L135)</f>
        <v>2354.9</v>
      </c>
      <c r="M96" s="70">
        <f t="shared" si="98"/>
        <v>164075.62999999998</v>
      </c>
      <c r="N96" s="70">
        <f t="shared" si="98"/>
        <v>0</v>
      </c>
      <c r="O96" s="70">
        <f t="shared" si="98"/>
        <v>13059.46</v>
      </c>
      <c r="P96" s="70">
        <f t="shared" si="98"/>
        <v>0</v>
      </c>
      <c r="Q96" s="70">
        <f t="shared" si="98"/>
        <v>434794.76999999996</v>
      </c>
      <c r="R96" s="70">
        <f t="shared" si="98"/>
        <v>1674.06</v>
      </c>
      <c r="S96" s="70">
        <f t="shared" si="98"/>
        <v>51987.42</v>
      </c>
      <c r="T96" s="70">
        <f t="shared" si="98"/>
        <v>0</v>
      </c>
      <c r="U96" s="70">
        <f t="shared" si="98"/>
        <v>369406.81000000006</v>
      </c>
      <c r="V96" s="70">
        <f t="shared" si="98"/>
        <v>0</v>
      </c>
      <c r="W96" s="70">
        <f t="shared" si="98"/>
        <v>0</v>
      </c>
      <c r="X96" s="70">
        <f t="shared" si="98"/>
        <v>59988.17</v>
      </c>
      <c r="Y96" s="70">
        <f t="shared" si="98"/>
        <v>17093.230000000003</v>
      </c>
      <c r="Z96" s="70">
        <f t="shared" si="98"/>
        <v>1113.92</v>
      </c>
      <c r="AA96" s="70">
        <f t="shared" si="98"/>
        <v>390953.37</v>
      </c>
      <c r="AB96" s="70">
        <f t="shared" si="98"/>
        <v>39542.650000000009</v>
      </c>
      <c r="AC96" s="70">
        <f t="shared" si="98"/>
        <v>38163.149999999994</v>
      </c>
      <c r="AD96" s="70">
        <f t="shared" si="98"/>
        <v>864882.73</v>
      </c>
      <c r="AE96" s="70">
        <f t="shared" si="98"/>
        <v>22820.600000000002</v>
      </c>
      <c r="AF96" s="70">
        <f t="shared" si="98"/>
        <v>18870.019999999997</v>
      </c>
      <c r="AG96" s="70">
        <f t="shared" si="98"/>
        <v>15379.789999999999</v>
      </c>
      <c r="AH96" s="70">
        <f t="shared" si="98"/>
        <v>40489.159999999996</v>
      </c>
      <c r="AI96" s="70">
        <f t="shared" si="98"/>
        <v>0</v>
      </c>
      <c r="AJ96" s="70">
        <f t="shared" si="98"/>
        <v>25132.98</v>
      </c>
      <c r="AK96" s="70">
        <f t="shared" si="98"/>
        <v>508984.30999999994</v>
      </c>
      <c r="AL96" s="70">
        <f t="shared" si="98"/>
        <v>22291.019999999997</v>
      </c>
      <c r="AM96" s="70">
        <f t="shared" si="98"/>
        <v>205758.37</v>
      </c>
      <c r="AN96" s="70">
        <f t="shared" si="98"/>
        <v>5989.130000000001</v>
      </c>
      <c r="AO96" s="70">
        <f t="shared" si="98"/>
        <v>55.34</v>
      </c>
      <c r="AP96" s="70">
        <f t="shared" si="98"/>
        <v>6358.16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9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3" customHeight="1" x14ac:dyDescent="0.4">
      <c r="A97" s="64">
        <f t="shared" si="81"/>
        <v>97</v>
      </c>
      <c r="B97" s="84"/>
      <c r="C97" s="84"/>
      <c r="D97" s="84"/>
      <c r="E97" s="82" t="s">
        <v>20</v>
      </c>
      <c r="F97" s="107" t="s">
        <v>19</v>
      </c>
      <c r="G97" s="84"/>
      <c r="H97" s="84"/>
      <c r="I97" s="84"/>
      <c r="J97" s="74">
        <f t="shared" si="82"/>
        <v>3099057.41</v>
      </c>
      <c r="K97" s="70">
        <f>SUM(K98,K114)</f>
        <v>0</v>
      </c>
      <c r="L97" s="70">
        <f t="shared" ref="L97:BW97" si="101">SUM(L98,L114)</f>
        <v>2280.4300000000003</v>
      </c>
      <c r="M97" s="70">
        <f t="shared" si="101"/>
        <v>157927.00999999998</v>
      </c>
      <c r="N97" s="70">
        <f t="shared" si="101"/>
        <v>0</v>
      </c>
      <c r="O97" s="70">
        <f t="shared" si="101"/>
        <v>12503.75</v>
      </c>
      <c r="P97" s="70">
        <f t="shared" si="101"/>
        <v>0</v>
      </c>
      <c r="Q97" s="70">
        <f t="shared" si="101"/>
        <v>420180.06999999995</v>
      </c>
      <c r="R97" s="70">
        <f t="shared" si="101"/>
        <v>1674.06</v>
      </c>
      <c r="S97" s="70">
        <f t="shared" si="101"/>
        <v>43597.19</v>
      </c>
      <c r="T97" s="70">
        <f t="shared" si="101"/>
        <v>0</v>
      </c>
      <c r="U97" s="70">
        <f t="shared" si="101"/>
        <v>330289.40000000002</v>
      </c>
      <c r="V97" s="70">
        <f t="shared" si="101"/>
        <v>0</v>
      </c>
      <c r="W97" s="70">
        <f t="shared" si="101"/>
        <v>0</v>
      </c>
      <c r="X97" s="70">
        <f t="shared" si="101"/>
        <v>59124.259999999995</v>
      </c>
      <c r="Y97" s="70">
        <f t="shared" si="101"/>
        <v>17093.230000000003</v>
      </c>
      <c r="Z97" s="70">
        <f t="shared" si="101"/>
        <v>1113.92</v>
      </c>
      <c r="AA97" s="70">
        <f t="shared" si="101"/>
        <v>390953.37</v>
      </c>
      <c r="AB97" s="70">
        <f t="shared" si="101"/>
        <v>35383.140000000007</v>
      </c>
      <c r="AC97" s="70">
        <f t="shared" si="101"/>
        <v>35807.479999999996</v>
      </c>
      <c r="AD97" s="70">
        <f t="shared" si="101"/>
        <v>796050.9</v>
      </c>
      <c r="AE97" s="70">
        <f t="shared" si="101"/>
        <v>21990.440000000002</v>
      </c>
      <c r="AF97" s="70">
        <f t="shared" si="101"/>
        <v>18260.349999999999</v>
      </c>
      <c r="AG97" s="70">
        <f t="shared" si="101"/>
        <v>14938.009999999998</v>
      </c>
      <c r="AH97" s="70">
        <f t="shared" si="101"/>
        <v>39622.789999999994</v>
      </c>
      <c r="AI97" s="70">
        <f t="shared" si="101"/>
        <v>0</v>
      </c>
      <c r="AJ97" s="70">
        <f t="shared" si="101"/>
        <v>23204.41</v>
      </c>
      <c r="AK97" s="70">
        <f t="shared" si="101"/>
        <v>442986.16</v>
      </c>
      <c r="AL97" s="70">
        <f t="shared" si="101"/>
        <v>18587.489999999998</v>
      </c>
      <c r="AM97" s="70">
        <f t="shared" si="101"/>
        <v>203086.91999999998</v>
      </c>
      <c r="AN97" s="70">
        <f t="shared" si="101"/>
        <v>5989.130000000001</v>
      </c>
      <c r="AO97" s="70">
        <f t="shared" si="101"/>
        <v>55.34</v>
      </c>
      <c r="AP97" s="70">
        <f t="shared" si="101"/>
        <v>6358.16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3" customHeight="1" x14ac:dyDescent="0.4">
      <c r="A98" s="64">
        <f t="shared" si="81"/>
        <v>98</v>
      </c>
      <c r="B98" s="84"/>
      <c r="C98" s="84"/>
      <c r="D98" s="84"/>
      <c r="E98" s="84"/>
      <c r="F98" s="110" t="s">
        <v>40</v>
      </c>
      <c r="G98" s="111" t="s">
        <v>41</v>
      </c>
      <c r="H98" s="84"/>
      <c r="I98" s="84"/>
      <c r="J98" s="74">
        <f t="shared" si="82"/>
        <v>2882708.88</v>
      </c>
      <c r="K98" s="70">
        <f>SUM(K99,K104,K109)</f>
        <v>0</v>
      </c>
      <c r="L98" s="70">
        <f t="shared" ref="L98:BW98" si="105">SUM(L99,L104,L109)</f>
        <v>1804.89</v>
      </c>
      <c r="M98" s="70">
        <f t="shared" si="105"/>
        <v>141268.26999999999</v>
      </c>
      <c r="N98" s="70">
        <f t="shared" si="105"/>
        <v>0</v>
      </c>
      <c r="O98" s="70">
        <f t="shared" si="105"/>
        <v>11635.210000000001</v>
      </c>
      <c r="P98" s="70">
        <f t="shared" si="105"/>
        <v>0</v>
      </c>
      <c r="Q98" s="70">
        <f t="shared" si="105"/>
        <v>387810.26999999996</v>
      </c>
      <c r="R98" s="70">
        <f t="shared" si="105"/>
        <v>1674.06</v>
      </c>
      <c r="S98" s="70">
        <f t="shared" si="105"/>
        <v>39107.75</v>
      </c>
      <c r="T98" s="70">
        <f t="shared" si="105"/>
        <v>0</v>
      </c>
      <c r="U98" s="70">
        <f t="shared" si="105"/>
        <v>304033.87</v>
      </c>
      <c r="V98" s="70">
        <f t="shared" si="105"/>
        <v>0</v>
      </c>
      <c r="W98" s="70">
        <f t="shared" si="105"/>
        <v>0</v>
      </c>
      <c r="X98" s="70">
        <f t="shared" si="105"/>
        <v>57109.849999999991</v>
      </c>
      <c r="Y98" s="70">
        <f t="shared" si="105"/>
        <v>16997.900000000001</v>
      </c>
      <c r="Z98" s="70">
        <f t="shared" si="105"/>
        <v>1075.79</v>
      </c>
      <c r="AA98" s="70">
        <f t="shared" si="105"/>
        <v>388964.81</v>
      </c>
      <c r="AB98" s="70">
        <f t="shared" si="105"/>
        <v>30701.000000000004</v>
      </c>
      <c r="AC98" s="70">
        <f t="shared" si="105"/>
        <v>34390.949999999997</v>
      </c>
      <c r="AD98" s="70">
        <f t="shared" si="105"/>
        <v>727561.41</v>
      </c>
      <c r="AE98" s="70">
        <f t="shared" si="105"/>
        <v>19512.02</v>
      </c>
      <c r="AF98" s="70">
        <f t="shared" si="105"/>
        <v>16429.149999999998</v>
      </c>
      <c r="AG98" s="70">
        <f t="shared" si="105"/>
        <v>13409.949999999999</v>
      </c>
      <c r="AH98" s="70">
        <f t="shared" si="105"/>
        <v>37479.019999999997</v>
      </c>
      <c r="AI98" s="70">
        <f t="shared" si="105"/>
        <v>0</v>
      </c>
      <c r="AJ98" s="70">
        <f t="shared" si="105"/>
        <v>19425.46</v>
      </c>
      <c r="AK98" s="70">
        <f t="shared" si="105"/>
        <v>402532.23</v>
      </c>
      <c r="AL98" s="70">
        <f t="shared" si="105"/>
        <v>17886.96</v>
      </c>
      <c r="AM98" s="70">
        <f t="shared" si="105"/>
        <v>199495.43</v>
      </c>
      <c r="AN98" s="70">
        <f t="shared" si="105"/>
        <v>5989.130000000001</v>
      </c>
      <c r="AO98" s="70">
        <f t="shared" si="105"/>
        <v>55.34</v>
      </c>
      <c r="AP98" s="70">
        <f t="shared" si="105"/>
        <v>6358.16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3" customHeight="1" x14ac:dyDescent="0.4">
      <c r="A99" s="64">
        <f t="shared" si="81"/>
        <v>99</v>
      </c>
      <c r="B99" s="82"/>
      <c r="C99" s="82"/>
      <c r="D99" s="82"/>
      <c r="E99" s="82"/>
      <c r="F99" s="110"/>
      <c r="G99" s="82" t="s">
        <v>42</v>
      </c>
      <c r="H99" s="111" t="str">
        <f>$H$47</f>
        <v xml:space="preserve">דרוג AA- ומעלה </v>
      </c>
      <c r="I99" s="111"/>
      <c r="J99" s="74">
        <f t="shared" si="82"/>
        <v>1957912.33</v>
      </c>
      <c r="K99" s="108">
        <f>SUM(K100:K103)</f>
        <v>0</v>
      </c>
      <c r="L99" s="108">
        <f t="shared" ref="L99:BW99" si="108">SUM(L100:L103)</f>
        <v>1171.5900000000001</v>
      </c>
      <c r="M99" s="108">
        <f t="shared" si="108"/>
        <v>94645.62999999999</v>
      </c>
      <c r="N99" s="108">
        <f t="shared" si="108"/>
        <v>0</v>
      </c>
      <c r="O99" s="108">
        <f t="shared" si="108"/>
        <v>3399.31</v>
      </c>
      <c r="P99" s="108">
        <f t="shared" si="108"/>
        <v>0</v>
      </c>
      <c r="Q99" s="108">
        <f t="shared" si="108"/>
        <v>280335.08</v>
      </c>
      <c r="R99" s="108">
        <f t="shared" si="108"/>
        <v>1674.06</v>
      </c>
      <c r="S99" s="108">
        <f t="shared" si="108"/>
        <v>37995.85</v>
      </c>
      <c r="T99" s="108">
        <f t="shared" si="108"/>
        <v>0</v>
      </c>
      <c r="U99" s="108">
        <f t="shared" si="108"/>
        <v>299004.15999999997</v>
      </c>
      <c r="V99" s="108">
        <f t="shared" si="108"/>
        <v>0</v>
      </c>
      <c r="W99" s="108">
        <f t="shared" si="108"/>
        <v>0</v>
      </c>
      <c r="X99" s="108">
        <f t="shared" si="108"/>
        <v>44859.569999999992</v>
      </c>
      <c r="Y99" s="108">
        <f t="shared" si="108"/>
        <v>13108.28</v>
      </c>
      <c r="Z99" s="108">
        <f t="shared" si="108"/>
        <v>0</v>
      </c>
      <c r="AA99" s="108">
        <f t="shared" si="108"/>
        <v>286457.62</v>
      </c>
      <c r="AB99" s="108">
        <f t="shared" si="108"/>
        <v>21839.760000000002</v>
      </c>
      <c r="AC99" s="108">
        <f t="shared" si="108"/>
        <v>23305.93</v>
      </c>
      <c r="AD99" s="108">
        <f t="shared" si="108"/>
        <v>520809.55</v>
      </c>
      <c r="AE99" s="108">
        <f t="shared" si="108"/>
        <v>11197.98</v>
      </c>
      <c r="AF99" s="108">
        <f t="shared" si="108"/>
        <v>9904.5799999999981</v>
      </c>
      <c r="AG99" s="108">
        <f t="shared" si="108"/>
        <v>8107.35</v>
      </c>
      <c r="AH99" s="108">
        <f t="shared" si="108"/>
        <v>28685.35</v>
      </c>
      <c r="AI99" s="108">
        <f t="shared" si="108"/>
        <v>0</v>
      </c>
      <c r="AJ99" s="108">
        <f t="shared" si="108"/>
        <v>1986.9</v>
      </c>
      <c r="AK99" s="108">
        <f t="shared" si="108"/>
        <v>100544.12999999999</v>
      </c>
      <c r="AL99" s="108">
        <f t="shared" si="108"/>
        <v>0</v>
      </c>
      <c r="AM99" s="108">
        <f t="shared" si="108"/>
        <v>158463.09</v>
      </c>
      <c r="AN99" s="108">
        <f t="shared" si="108"/>
        <v>4806.6100000000006</v>
      </c>
      <c r="AO99" s="108">
        <f t="shared" si="108"/>
        <v>0</v>
      </c>
      <c r="AP99" s="108">
        <f t="shared" si="108"/>
        <v>5609.95</v>
      </c>
      <c r="AQ99" s="108">
        <f t="shared" si="108"/>
        <v>0</v>
      </c>
      <c r="AR99" s="108">
        <f t="shared" si="108"/>
        <v>0</v>
      </c>
      <c r="AS99" s="108">
        <f t="shared" si="108"/>
        <v>0</v>
      </c>
      <c r="AT99" s="108">
        <f t="shared" si="108"/>
        <v>0</v>
      </c>
      <c r="AU99" s="108">
        <f t="shared" si="108"/>
        <v>0</v>
      </c>
      <c r="AV99" s="108">
        <f t="shared" si="108"/>
        <v>0</v>
      </c>
      <c r="AW99" s="108">
        <f t="shared" si="108"/>
        <v>0</v>
      </c>
      <c r="AX99" s="108">
        <f t="shared" si="108"/>
        <v>0</v>
      </c>
      <c r="AY99" s="108">
        <f t="shared" si="108"/>
        <v>0</v>
      </c>
      <c r="AZ99" s="108">
        <f t="shared" si="108"/>
        <v>0</v>
      </c>
      <c r="BA99" s="108">
        <f t="shared" si="108"/>
        <v>0</v>
      </c>
      <c r="BB99" s="108">
        <f t="shared" si="108"/>
        <v>0</v>
      </c>
      <c r="BC99" s="108">
        <f t="shared" si="108"/>
        <v>0</v>
      </c>
      <c r="BD99" s="108">
        <f t="shared" si="108"/>
        <v>0</v>
      </c>
      <c r="BE99" s="108">
        <f t="shared" si="108"/>
        <v>0</v>
      </c>
      <c r="BF99" s="108">
        <f t="shared" si="108"/>
        <v>0</v>
      </c>
      <c r="BG99" s="108">
        <f t="shared" si="108"/>
        <v>0</v>
      </c>
      <c r="BH99" s="108">
        <f t="shared" si="108"/>
        <v>0</v>
      </c>
      <c r="BI99" s="108">
        <f t="shared" si="108"/>
        <v>0</v>
      </c>
      <c r="BJ99" s="108">
        <f t="shared" si="108"/>
        <v>0</v>
      </c>
      <c r="BK99" s="108">
        <f t="shared" si="108"/>
        <v>0</v>
      </c>
      <c r="BL99" s="108">
        <f t="shared" si="108"/>
        <v>0</v>
      </c>
      <c r="BM99" s="108">
        <f t="shared" si="108"/>
        <v>0</v>
      </c>
      <c r="BN99" s="108">
        <f t="shared" si="108"/>
        <v>0</v>
      </c>
      <c r="BO99" s="108">
        <f t="shared" si="108"/>
        <v>0</v>
      </c>
      <c r="BP99" s="108">
        <f t="shared" si="108"/>
        <v>0</v>
      </c>
      <c r="BQ99" s="108">
        <f t="shared" si="108"/>
        <v>0</v>
      </c>
      <c r="BR99" s="108">
        <f t="shared" si="108"/>
        <v>0</v>
      </c>
      <c r="BS99" s="108">
        <f t="shared" si="108"/>
        <v>0</v>
      </c>
      <c r="BT99" s="108">
        <f t="shared" si="108"/>
        <v>0</v>
      </c>
      <c r="BU99" s="108">
        <f t="shared" si="108"/>
        <v>0</v>
      </c>
      <c r="BV99" s="108">
        <f t="shared" si="108"/>
        <v>0</v>
      </c>
      <c r="BW99" s="108">
        <f t="shared" si="108"/>
        <v>0</v>
      </c>
      <c r="BX99" s="108">
        <f t="shared" ref="BX99:CV99" si="109">SUM(BX100:BX103)</f>
        <v>0</v>
      </c>
      <c r="BY99" s="108">
        <f t="shared" si="109"/>
        <v>0</v>
      </c>
      <c r="BZ99" s="108">
        <f t="shared" si="109"/>
        <v>0</v>
      </c>
      <c r="CA99" s="108">
        <f t="shared" si="109"/>
        <v>0</v>
      </c>
      <c r="CB99" s="108">
        <f t="shared" si="109"/>
        <v>0</v>
      </c>
      <c r="CC99" s="108">
        <f t="shared" si="109"/>
        <v>0</v>
      </c>
      <c r="CD99" s="108">
        <f t="shared" si="109"/>
        <v>0</v>
      </c>
      <c r="CE99" s="108">
        <f t="shared" si="109"/>
        <v>0</v>
      </c>
      <c r="CF99" s="108">
        <f t="shared" si="109"/>
        <v>0</v>
      </c>
      <c r="CG99" s="109">
        <f>SUM(CG100:CG103)</f>
        <v>0</v>
      </c>
      <c r="CH99" s="92">
        <f t="shared" ref="CH99:CK99" si="110">SUM(CH100:CH103)</f>
        <v>0</v>
      </c>
      <c r="CI99" s="92">
        <f t="shared" si="110"/>
        <v>0</v>
      </c>
      <c r="CJ99" s="92">
        <f t="shared" si="110"/>
        <v>0</v>
      </c>
      <c r="CK99" s="92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3" customHeight="1" x14ac:dyDescent="0.4">
      <c r="A100" s="64">
        <f t="shared" si="81"/>
        <v>100</v>
      </c>
      <c r="B100" s="84"/>
      <c r="C100" s="84"/>
      <c r="D100" s="84"/>
      <c r="E100" s="84"/>
      <c r="F100" s="112"/>
      <c r="G100" s="112"/>
      <c r="H100" s="84" t="s">
        <v>61</v>
      </c>
      <c r="I100" s="84" t="s">
        <v>62</v>
      </c>
      <c r="J100" s="74">
        <f t="shared" si="82"/>
        <v>1569177.3900000001</v>
      </c>
      <c r="K100" s="85"/>
      <c r="L100" s="85">
        <v>1095.8900000000001</v>
      </c>
      <c r="M100" s="85">
        <v>87584.54</v>
      </c>
      <c r="N100" s="85"/>
      <c r="O100" s="85">
        <v>2771.65</v>
      </c>
      <c r="P100" s="85"/>
      <c r="Q100" s="85">
        <v>241025.78</v>
      </c>
      <c r="R100" s="85"/>
      <c r="S100" s="85">
        <v>35046.61</v>
      </c>
      <c r="T100" s="85"/>
      <c r="U100" s="85">
        <v>280430.69</v>
      </c>
      <c r="V100" s="85"/>
      <c r="W100" s="85"/>
      <c r="X100" s="85">
        <v>39306.019999999997</v>
      </c>
      <c r="Y100" s="85">
        <v>8857.7900000000009</v>
      </c>
      <c r="Z100" s="85"/>
      <c r="AA100" s="85">
        <v>187227.91</v>
      </c>
      <c r="AB100" s="85">
        <v>16573.88</v>
      </c>
      <c r="AC100" s="85">
        <v>14982.78</v>
      </c>
      <c r="AD100" s="85">
        <v>404042.62</v>
      </c>
      <c r="AE100" s="85">
        <v>10121.549999999999</v>
      </c>
      <c r="AF100" s="85">
        <v>9009.7099999999991</v>
      </c>
      <c r="AG100" s="85">
        <v>7416.77</v>
      </c>
      <c r="AH100" s="85">
        <v>22359.66</v>
      </c>
      <c r="AI100" s="85"/>
      <c r="AJ100" s="85">
        <v>875.02</v>
      </c>
      <c r="AK100" s="85">
        <v>83491.149999999994</v>
      </c>
      <c r="AL100" s="85"/>
      <c r="AM100" s="85">
        <v>109578.47</v>
      </c>
      <c r="AN100" s="85">
        <v>2419.59</v>
      </c>
      <c r="AO100" s="85"/>
      <c r="AP100" s="85">
        <v>4959.3100000000004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7"/>
      <c r="CH100" s="88"/>
      <c r="CI100" s="88"/>
      <c r="CJ100" s="88"/>
      <c r="CK100" s="88"/>
      <c r="CL100" s="8"/>
      <c r="CM100" s="89"/>
      <c r="CN100" s="21"/>
      <c r="CQ100" s="73">
        <f t="shared" si="104"/>
        <v>1</v>
      </c>
    </row>
    <row r="101" spans="1:100" ht="13" customHeight="1" x14ac:dyDescent="0.4">
      <c r="A101" s="64">
        <f t="shared" si="81"/>
        <v>101</v>
      </c>
      <c r="B101" s="84"/>
      <c r="C101" s="84"/>
      <c r="D101" s="84"/>
      <c r="E101" s="84"/>
      <c r="F101" s="112"/>
      <c r="G101" s="84"/>
      <c r="H101" s="84" t="s">
        <v>63</v>
      </c>
      <c r="I101" s="84" t="s">
        <v>64</v>
      </c>
      <c r="J101" s="74">
        <f t="shared" si="82"/>
        <v>347323.18000000005</v>
      </c>
      <c r="K101" s="85"/>
      <c r="L101" s="85">
        <v>69.73</v>
      </c>
      <c r="M101" s="85">
        <v>6258.97</v>
      </c>
      <c r="N101" s="85"/>
      <c r="O101" s="85">
        <v>217.06</v>
      </c>
      <c r="P101" s="85"/>
      <c r="Q101" s="85">
        <v>37315.040000000001</v>
      </c>
      <c r="R101" s="85">
        <v>1674.06</v>
      </c>
      <c r="S101" s="85"/>
      <c r="T101" s="85"/>
      <c r="U101" s="85">
        <v>9433.11</v>
      </c>
      <c r="V101" s="85"/>
      <c r="W101" s="85"/>
      <c r="X101" s="85">
        <v>4462.49</v>
      </c>
      <c r="Y101" s="85">
        <v>1994.08</v>
      </c>
      <c r="Z101" s="85"/>
      <c r="AA101" s="85">
        <v>98979.47</v>
      </c>
      <c r="AB101" s="85">
        <v>4106.75</v>
      </c>
      <c r="AC101" s="85">
        <v>7663.26</v>
      </c>
      <c r="AD101" s="85">
        <v>96917.119999999995</v>
      </c>
      <c r="AE101" s="85">
        <v>874.14</v>
      </c>
      <c r="AF101" s="85">
        <v>784.99</v>
      </c>
      <c r="AG101" s="85">
        <v>600.89</v>
      </c>
      <c r="AH101" s="85">
        <v>6188.02</v>
      </c>
      <c r="AI101" s="85"/>
      <c r="AJ101" s="85">
        <v>1111.8800000000001</v>
      </c>
      <c r="AK101" s="85">
        <v>17052.98</v>
      </c>
      <c r="AL101" s="85"/>
      <c r="AM101" s="85">
        <v>48772.44</v>
      </c>
      <c r="AN101" s="85">
        <v>2264.38</v>
      </c>
      <c r="AO101" s="85"/>
      <c r="AP101" s="85">
        <v>582.32000000000005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7"/>
      <c r="CH101" s="88"/>
      <c r="CI101" s="88"/>
      <c r="CJ101" s="88"/>
      <c r="CK101" s="88"/>
      <c r="CL101" s="8"/>
      <c r="CM101" s="89"/>
      <c r="CN101" s="21"/>
      <c r="CQ101" s="73">
        <f t="shared" si="104"/>
        <v>1</v>
      </c>
    </row>
    <row r="102" spans="1:100" ht="13" customHeight="1" x14ac:dyDescent="0.4">
      <c r="A102" s="64">
        <f t="shared" si="81"/>
        <v>102</v>
      </c>
      <c r="B102" s="84"/>
      <c r="C102" s="84"/>
      <c r="D102" s="84"/>
      <c r="E102" s="84"/>
      <c r="F102" s="112"/>
      <c r="G102" s="84"/>
      <c r="H102" s="84" t="s">
        <v>65</v>
      </c>
      <c r="I102" s="84" t="s">
        <v>66</v>
      </c>
      <c r="J102" s="74">
        <f t="shared" si="82"/>
        <v>41411.760000000002</v>
      </c>
      <c r="K102" s="85"/>
      <c r="L102" s="85">
        <v>5.97</v>
      </c>
      <c r="M102" s="85">
        <v>802.12</v>
      </c>
      <c r="N102" s="85"/>
      <c r="O102" s="85">
        <v>410.6</v>
      </c>
      <c r="P102" s="85"/>
      <c r="Q102" s="85">
        <v>1994.26</v>
      </c>
      <c r="R102" s="85"/>
      <c r="S102" s="85">
        <v>2949.24</v>
      </c>
      <c r="T102" s="85"/>
      <c r="U102" s="85">
        <v>9140.36</v>
      </c>
      <c r="V102" s="85"/>
      <c r="W102" s="85"/>
      <c r="X102" s="85">
        <v>1091.06</v>
      </c>
      <c r="Y102" s="85">
        <v>2256.41</v>
      </c>
      <c r="Z102" s="85"/>
      <c r="AA102" s="85">
        <v>250.24</v>
      </c>
      <c r="AB102" s="85">
        <v>1159.1300000000001</v>
      </c>
      <c r="AC102" s="85">
        <v>659.89</v>
      </c>
      <c r="AD102" s="85">
        <v>19849.810000000001</v>
      </c>
      <c r="AE102" s="85">
        <v>202.29</v>
      </c>
      <c r="AF102" s="85">
        <v>109.88</v>
      </c>
      <c r="AG102" s="85">
        <v>89.69</v>
      </c>
      <c r="AH102" s="85">
        <v>137.66999999999999</v>
      </c>
      <c r="AI102" s="85"/>
      <c r="AJ102" s="85"/>
      <c r="AK102" s="85"/>
      <c r="AL102" s="85"/>
      <c r="AM102" s="85">
        <v>112.18</v>
      </c>
      <c r="AN102" s="85">
        <v>122.64</v>
      </c>
      <c r="AO102" s="85"/>
      <c r="AP102" s="85">
        <v>68.319999999999993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7"/>
      <c r="CH102" s="88"/>
      <c r="CI102" s="88"/>
      <c r="CJ102" s="88"/>
      <c r="CK102" s="88"/>
      <c r="CL102" s="8"/>
      <c r="CM102" s="89"/>
      <c r="CN102" s="21"/>
      <c r="CQ102" s="73">
        <f t="shared" si="104"/>
        <v>1</v>
      </c>
    </row>
    <row r="103" spans="1:100" ht="13" customHeight="1" x14ac:dyDescent="0.4">
      <c r="A103" s="64">
        <f t="shared" si="81"/>
        <v>103</v>
      </c>
      <c r="B103" s="84"/>
      <c r="C103" s="84"/>
      <c r="D103" s="84"/>
      <c r="E103" s="84"/>
      <c r="F103" s="112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7"/>
      <c r="CH103" s="88"/>
      <c r="CI103" s="88"/>
      <c r="CJ103" s="88"/>
      <c r="CK103" s="88"/>
      <c r="CL103" s="8"/>
      <c r="CM103" s="89"/>
      <c r="CN103" s="21"/>
      <c r="CQ103" s="73">
        <f t="shared" si="104"/>
        <v>0</v>
      </c>
    </row>
    <row r="104" spans="1:100" s="63" customFormat="1" ht="13" customHeight="1" x14ac:dyDescent="0.4">
      <c r="A104" s="64">
        <f t="shared" si="81"/>
        <v>104</v>
      </c>
      <c r="B104" s="82"/>
      <c r="C104" s="82"/>
      <c r="D104" s="82"/>
      <c r="E104" s="82"/>
      <c r="F104" s="110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734220.65999999992</v>
      </c>
      <c r="K104" s="108">
        <f>SUM(K105:K108)</f>
        <v>0</v>
      </c>
      <c r="L104" s="108">
        <f t="shared" ref="L104:BW104" si="111">SUM(L105:L108)</f>
        <v>583.81000000000006</v>
      </c>
      <c r="M104" s="108">
        <f t="shared" si="111"/>
        <v>44213.79</v>
      </c>
      <c r="N104" s="108">
        <f t="shared" si="111"/>
        <v>0</v>
      </c>
      <c r="O104" s="108">
        <f t="shared" si="111"/>
        <v>7534.96</v>
      </c>
      <c r="P104" s="108">
        <f t="shared" si="111"/>
        <v>0</v>
      </c>
      <c r="Q104" s="108">
        <f t="shared" si="111"/>
        <v>101575.78</v>
      </c>
      <c r="R104" s="108">
        <f t="shared" si="111"/>
        <v>0</v>
      </c>
      <c r="S104" s="108">
        <f t="shared" si="111"/>
        <v>1111.9000000000001</v>
      </c>
      <c r="T104" s="108">
        <f t="shared" si="111"/>
        <v>0</v>
      </c>
      <c r="U104" s="108">
        <f t="shared" si="111"/>
        <v>5029.71</v>
      </c>
      <c r="V104" s="108">
        <f t="shared" si="111"/>
        <v>0</v>
      </c>
      <c r="W104" s="108">
        <f t="shared" si="111"/>
        <v>0</v>
      </c>
      <c r="X104" s="108">
        <f t="shared" si="111"/>
        <v>12250.279999999999</v>
      </c>
      <c r="Y104" s="108">
        <f t="shared" si="111"/>
        <v>3889.62</v>
      </c>
      <c r="Z104" s="108">
        <f t="shared" si="111"/>
        <v>1075.79</v>
      </c>
      <c r="AA104" s="108">
        <f t="shared" si="111"/>
        <v>102507.19</v>
      </c>
      <c r="AB104" s="108">
        <f t="shared" si="111"/>
        <v>5716.6799999999994</v>
      </c>
      <c r="AC104" s="108">
        <f t="shared" si="111"/>
        <v>7137.68</v>
      </c>
      <c r="AD104" s="108">
        <f t="shared" si="111"/>
        <v>128351.86000000002</v>
      </c>
      <c r="AE104" s="108">
        <f t="shared" si="111"/>
        <v>8005.99</v>
      </c>
      <c r="AF104" s="108">
        <f t="shared" si="111"/>
        <v>6300.3499999999995</v>
      </c>
      <c r="AG104" s="108">
        <f t="shared" si="111"/>
        <v>5117.7699999999995</v>
      </c>
      <c r="AH104" s="108">
        <f t="shared" si="111"/>
        <v>8443.1999999999989</v>
      </c>
      <c r="AI104" s="108">
        <f t="shared" si="111"/>
        <v>0</v>
      </c>
      <c r="AJ104" s="108">
        <f t="shared" si="111"/>
        <v>11087.55</v>
      </c>
      <c r="AK104" s="108">
        <f t="shared" si="111"/>
        <v>225788.62</v>
      </c>
      <c r="AL104" s="108">
        <f t="shared" si="111"/>
        <v>7162.05</v>
      </c>
      <c r="AM104" s="108">
        <f t="shared" si="111"/>
        <v>39350.01</v>
      </c>
      <c r="AN104" s="108">
        <f t="shared" si="111"/>
        <v>1182.52</v>
      </c>
      <c r="AO104" s="108">
        <f t="shared" si="111"/>
        <v>55.34</v>
      </c>
      <c r="AP104" s="108">
        <f t="shared" si="111"/>
        <v>748.21</v>
      </c>
      <c r="AQ104" s="108">
        <f t="shared" si="111"/>
        <v>0</v>
      </c>
      <c r="AR104" s="108">
        <f t="shared" si="111"/>
        <v>0</v>
      </c>
      <c r="AS104" s="108">
        <f t="shared" si="111"/>
        <v>0</v>
      </c>
      <c r="AT104" s="108">
        <f t="shared" si="111"/>
        <v>0</v>
      </c>
      <c r="AU104" s="108">
        <f t="shared" si="111"/>
        <v>0</v>
      </c>
      <c r="AV104" s="108">
        <f t="shared" si="111"/>
        <v>0</v>
      </c>
      <c r="AW104" s="108">
        <f t="shared" si="111"/>
        <v>0</v>
      </c>
      <c r="AX104" s="108">
        <f t="shared" si="111"/>
        <v>0</v>
      </c>
      <c r="AY104" s="108">
        <f t="shared" si="111"/>
        <v>0</v>
      </c>
      <c r="AZ104" s="108">
        <f t="shared" si="111"/>
        <v>0</v>
      </c>
      <c r="BA104" s="108">
        <f t="shared" si="111"/>
        <v>0</v>
      </c>
      <c r="BB104" s="108">
        <f t="shared" si="111"/>
        <v>0</v>
      </c>
      <c r="BC104" s="108">
        <f t="shared" si="111"/>
        <v>0</v>
      </c>
      <c r="BD104" s="108">
        <f t="shared" si="111"/>
        <v>0</v>
      </c>
      <c r="BE104" s="108">
        <f t="shared" si="111"/>
        <v>0</v>
      </c>
      <c r="BF104" s="108">
        <f t="shared" si="111"/>
        <v>0</v>
      </c>
      <c r="BG104" s="108">
        <f t="shared" si="111"/>
        <v>0</v>
      </c>
      <c r="BH104" s="108">
        <f t="shared" si="111"/>
        <v>0</v>
      </c>
      <c r="BI104" s="108">
        <f t="shared" si="111"/>
        <v>0</v>
      </c>
      <c r="BJ104" s="108">
        <f t="shared" si="111"/>
        <v>0</v>
      </c>
      <c r="BK104" s="108">
        <f t="shared" si="111"/>
        <v>0</v>
      </c>
      <c r="BL104" s="108">
        <f t="shared" si="111"/>
        <v>0</v>
      </c>
      <c r="BM104" s="108">
        <f t="shared" si="111"/>
        <v>0</v>
      </c>
      <c r="BN104" s="108">
        <f t="shared" si="111"/>
        <v>0</v>
      </c>
      <c r="BO104" s="108">
        <f t="shared" si="111"/>
        <v>0</v>
      </c>
      <c r="BP104" s="108">
        <f t="shared" si="111"/>
        <v>0</v>
      </c>
      <c r="BQ104" s="108">
        <f t="shared" si="111"/>
        <v>0</v>
      </c>
      <c r="BR104" s="108">
        <f t="shared" si="111"/>
        <v>0</v>
      </c>
      <c r="BS104" s="108">
        <f t="shared" si="111"/>
        <v>0</v>
      </c>
      <c r="BT104" s="108">
        <f t="shared" si="111"/>
        <v>0</v>
      </c>
      <c r="BU104" s="108">
        <f t="shared" si="111"/>
        <v>0</v>
      </c>
      <c r="BV104" s="108">
        <f t="shared" si="111"/>
        <v>0</v>
      </c>
      <c r="BW104" s="108">
        <f t="shared" si="111"/>
        <v>0</v>
      </c>
      <c r="BX104" s="108">
        <f t="shared" ref="BX104:CV104" si="112">SUM(BX105:BX108)</f>
        <v>0</v>
      </c>
      <c r="BY104" s="108">
        <f t="shared" si="112"/>
        <v>0</v>
      </c>
      <c r="BZ104" s="108">
        <f t="shared" si="112"/>
        <v>0</v>
      </c>
      <c r="CA104" s="108">
        <f t="shared" si="112"/>
        <v>0</v>
      </c>
      <c r="CB104" s="108">
        <f t="shared" si="112"/>
        <v>0</v>
      </c>
      <c r="CC104" s="108">
        <f t="shared" si="112"/>
        <v>0</v>
      </c>
      <c r="CD104" s="108">
        <f t="shared" si="112"/>
        <v>0</v>
      </c>
      <c r="CE104" s="108">
        <f t="shared" si="112"/>
        <v>0</v>
      </c>
      <c r="CF104" s="108">
        <f t="shared" si="112"/>
        <v>0</v>
      </c>
      <c r="CG104" s="109">
        <f>SUM(CG105:CG108)</f>
        <v>0</v>
      </c>
      <c r="CH104" s="92">
        <f t="shared" ref="CH104:CK104" si="113">SUM(CH105:CH108)</f>
        <v>0</v>
      </c>
      <c r="CI104" s="92">
        <f t="shared" si="113"/>
        <v>0</v>
      </c>
      <c r="CJ104" s="92">
        <f t="shared" si="113"/>
        <v>0</v>
      </c>
      <c r="CK104" s="92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3" customHeight="1" x14ac:dyDescent="0.4">
      <c r="A105" s="64">
        <f t="shared" si="81"/>
        <v>105</v>
      </c>
      <c r="B105" s="84"/>
      <c r="C105" s="84"/>
      <c r="D105" s="84"/>
      <c r="E105" s="84"/>
      <c r="F105" s="112"/>
      <c r="G105" s="82"/>
      <c r="H105" s="84" t="s">
        <v>61</v>
      </c>
      <c r="I105" s="84" t="s">
        <v>81</v>
      </c>
      <c r="J105" s="74">
        <f t="shared" si="82"/>
        <v>345690.72000000003</v>
      </c>
      <c r="K105" s="85"/>
      <c r="L105" s="85">
        <v>376.7</v>
      </c>
      <c r="M105" s="85">
        <v>24027.21</v>
      </c>
      <c r="N105" s="85"/>
      <c r="O105" s="85">
        <v>3257.94</v>
      </c>
      <c r="P105" s="85"/>
      <c r="Q105" s="85">
        <v>58717.7</v>
      </c>
      <c r="R105" s="85"/>
      <c r="S105" s="85"/>
      <c r="T105" s="85"/>
      <c r="U105" s="85"/>
      <c r="V105" s="85"/>
      <c r="W105" s="85"/>
      <c r="X105" s="85">
        <v>7913.5</v>
      </c>
      <c r="Y105" s="85">
        <v>1175.6099999999999</v>
      </c>
      <c r="Z105" s="85"/>
      <c r="AA105" s="85">
        <v>45401.15</v>
      </c>
      <c r="AB105" s="85">
        <v>1969.55</v>
      </c>
      <c r="AC105" s="85">
        <v>2129.8000000000002</v>
      </c>
      <c r="AD105" s="85">
        <v>45402.9</v>
      </c>
      <c r="AE105" s="85">
        <v>5042.17</v>
      </c>
      <c r="AF105" s="85">
        <v>3762.17</v>
      </c>
      <c r="AG105" s="85">
        <v>3033.07</v>
      </c>
      <c r="AH105" s="85">
        <v>5192.49</v>
      </c>
      <c r="AI105" s="85"/>
      <c r="AJ105" s="85">
        <v>4452.26</v>
      </c>
      <c r="AK105" s="85">
        <v>118640.11</v>
      </c>
      <c r="AL105" s="85">
        <v>2064.12</v>
      </c>
      <c r="AM105" s="85">
        <v>12300.8</v>
      </c>
      <c r="AN105" s="85">
        <v>281.13</v>
      </c>
      <c r="AO105" s="85">
        <v>55.34</v>
      </c>
      <c r="AP105" s="85">
        <v>495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7"/>
      <c r="CH105" s="88"/>
      <c r="CI105" s="88"/>
      <c r="CJ105" s="88"/>
      <c r="CK105" s="88"/>
      <c r="CL105" s="8"/>
      <c r="CM105" s="89"/>
      <c r="CN105" s="21"/>
      <c r="CQ105" s="73">
        <f t="shared" si="104"/>
        <v>1</v>
      </c>
    </row>
    <row r="106" spans="1:100" ht="13" customHeight="1" x14ac:dyDescent="0.4">
      <c r="A106" s="64">
        <f t="shared" si="81"/>
        <v>106</v>
      </c>
      <c r="B106" s="84"/>
      <c r="C106" s="84"/>
      <c r="D106" s="84"/>
      <c r="E106" s="84"/>
      <c r="F106" s="112"/>
      <c r="G106" s="84"/>
      <c r="H106" s="84" t="s">
        <v>63</v>
      </c>
      <c r="I106" s="84" t="s">
        <v>64</v>
      </c>
      <c r="J106" s="74">
        <f t="shared" si="82"/>
        <v>362689.64</v>
      </c>
      <c r="K106" s="85"/>
      <c r="L106" s="85">
        <v>194</v>
      </c>
      <c r="M106" s="85">
        <v>19299.61</v>
      </c>
      <c r="N106" s="85"/>
      <c r="O106" s="85">
        <v>1754.36</v>
      </c>
      <c r="P106" s="85"/>
      <c r="Q106" s="85">
        <v>41849.699999999997</v>
      </c>
      <c r="R106" s="85"/>
      <c r="S106" s="85"/>
      <c r="T106" s="85"/>
      <c r="U106" s="85"/>
      <c r="V106" s="85"/>
      <c r="W106" s="85"/>
      <c r="X106" s="85">
        <v>3000.55</v>
      </c>
      <c r="Y106" s="85">
        <v>2518.3000000000002</v>
      </c>
      <c r="Z106" s="85">
        <v>1075.79</v>
      </c>
      <c r="AA106" s="85">
        <v>56962.1</v>
      </c>
      <c r="AB106" s="85">
        <v>3531.94</v>
      </c>
      <c r="AC106" s="85">
        <v>4833.99</v>
      </c>
      <c r="AD106" s="85">
        <v>77548.14</v>
      </c>
      <c r="AE106" s="85">
        <v>2291.9</v>
      </c>
      <c r="AF106" s="85">
        <v>2188.7399999999998</v>
      </c>
      <c r="AG106" s="85">
        <v>1827.34</v>
      </c>
      <c r="AH106" s="85">
        <v>2857.74</v>
      </c>
      <c r="AI106" s="85"/>
      <c r="AJ106" s="85">
        <v>6189.7</v>
      </c>
      <c r="AK106" s="85">
        <v>102693.58</v>
      </c>
      <c r="AL106" s="85">
        <v>4159.22</v>
      </c>
      <c r="AM106" s="85">
        <v>26784.58</v>
      </c>
      <c r="AN106" s="85">
        <v>875.15</v>
      </c>
      <c r="AO106" s="85"/>
      <c r="AP106" s="85">
        <v>253.21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7"/>
      <c r="CH106" s="88"/>
      <c r="CI106" s="88"/>
      <c r="CJ106" s="88"/>
      <c r="CK106" s="88"/>
      <c r="CL106" s="8"/>
      <c r="CM106" s="89"/>
      <c r="CN106" s="21"/>
      <c r="CQ106" s="73">
        <f t="shared" si="104"/>
        <v>1</v>
      </c>
    </row>
    <row r="107" spans="1:100" ht="13" customHeight="1" x14ac:dyDescent="0.4">
      <c r="A107" s="64">
        <f t="shared" si="81"/>
        <v>107</v>
      </c>
      <c r="B107" s="84"/>
      <c r="C107" s="84"/>
      <c r="D107" s="84"/>
      <c r="E107" s="84"/>
      <c r="F107" s="112"/>
      <c r="G107" s="84"/>
      <c r="H107" s="84" t="s">
        <v>65</v>
      </c>
      <c r="I107" s="84" t="s">
        <v>66</v>
      </c>
      <c r="J107" s="74">
        <f t="shared" si="82"/>
        <v>25840.3</v>
      </c>
      <c r="K107" s="85"/>
      <c r="L107" s="85">
        <v>13.11</v>
      </c>
      <c r="M107" s="85">
        <v>886.97</v>
      </c>
      <c r="N107" s="85"/>
      <c r="O107" s="85">
        <v>2522.66</v>
      </c>
      <c r="P107" s="85"/>
      <c r="Q107" s="85">
        <v>1008.38</v>
      </c>
      <c r="R107" s="85"/>
      <c r="S107" s="85">
        <v>1111.9000000000001</v>
      </c>
      <c r="T107" s="85"/>
      <c r="U107" s="85">
        <v>5029.71</v>
      </c>
      <c r="V107" s="85"/>
      <c r="W107" s="85"/>
      <c r="X107" s="85">
        <v>1336.23</v>
      </c>
      <c r="Y107" s="85">
        <v>195.71</v>
      </c>
      <c r="Z107" s="85"/>
      <c r="AA107" s="85">
        <v>143.94</v>
      </c>
      <c r="AB107" s="85">
        <v>215.19</v>
      </c>
      <c r="AC107" s="85">
        <v>173.89</v>
      </c>
      <c r="AD107" s="85">
        <v>5400.82</v>
      </c>
      <c r="AE107" s="85">
        <v>671.92</v>
      </c>
      <c r="AF107" s="85">
        <v>349.44</v>
      </c>
      <c r="AG107" s="85">
        <v>257.36</v>
      </c>
      <c r="AH107" s="85">
        <v>392.97</v>
      </c>
      <c r="AI107" s="85"/>
      <c r="AJ107" s="85">
        <v>445.59</v>
      </c>
      <c r="AK107" s="85">
        <v>4454.93</v>
      </c>
      <c r="AL107" s="85">
        <v>938.71</v>
      </c>
      <c r="AM107" s="85">
        <v>264.63</v>
      </c>
      <c r="AN107" s="85">
        <v>26.24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7"/>
      <c r="CH107" s="88"/>
      <c r="CI107" s="88"/>
      <c r="CJ107" s="88"/>
      <c r="CK107" s="88"/>
      <c r="CL107" s="8"/>
      <c r="CM107" s="89"/>
      <c r="CN107" s="21"/>
      <c r="CQ107" s="73">
        <f t="shared" si="104"/>
        <v>1</v>
      </c>
    </row>
    <row r="108" spans="1:100" ht="13" customHeight="1" x14ac:dyDescent="0.4">
      <c r="A108" s="64">
        <f t="shared" si="81"/>
        <v>108</v>
      </c>
      <c r="B108" s="84"/>
      <c r="C108" s="84"/>
      <c r="D108" s="84"/>
      <c r="E108" s="84"/>
      <c r="F108" s="112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7"/>
      <c r="CH108" s="88"/>
      <c r="CI108" s="88"/>
      <c r="CJ108" s="88"/>
      <c r="CK108" s="88"/>
      <c r="CL108" s="8"/>
      <c r="CM108" s="89"/>
      <c r="CN108" s="21"/>
      <c r="CQ108" s="73">
        <f t="shared" si="104"/>
        <v>0</v>
      </c>
    </row>
    <row r="109" spans="1:100" ht="13" customHeight="1" x14ac:dyDescent="0.4">
      <c r="A109" s="64">
        <f t="shared" si="81"/>
        <v>109</v>
      </c>
      <c r="B109" s="84"/>
      <c r="C109" s="84"/>
      <c r="D109" s="84"/>
      <c r="E109" s="84"/>
      <c r="F109" s="112"/>
      <c r="G109" s="82" t="s">
        <v>44</v>
      </c>
      <c r="H109" s="111" t="str">
        <f>$H$55</f>
        <v xml:space="preserve">דרוג נמוך מ- BBB- או לא מדורג </v>
      </c>
      <c r="I109" s="84"/>
      <c r="J109" s="74">
        <f t="shared" si="82"/>
        <v>190575.88999999998</v>
      </c>
      <c r="K109" s="108">
        <f>SUM(K110:K113)</f>
        <v>0</v>
      </c>
      <c r="L109" s="108">
        <f t="shared" ref="L109:BW109" si="114">SUM(L110:L113)</f>
        <v>49.49</v>
      </c>
      <c r="M109" s="108">
        <f t="shared" si="114"/>
        <v>2408.85</v>
      </c>
      <c r="N109" s="108">
        <f t="shared" si="114"/>
        <v>0</v>
      </c>
      <c r="O109" s="108">
        <f t="shared" si="114"/>
        <v>700.94</v>
      </c>
      <c r="P109" s="108">
        <f t="shared" si="114"/>
        <v>0</v>
      </c>
      <c r="Q109" s="108">
        <f t="shared" si="114"/>
        <v>5899.41</v>
      </c>
      <c r="R109" s="108">
        <f t="shared" si="114"/>
        <v>0</v>
      </c>
      <c r="S109" s="108">
        <f t="shared" si="114"/>
        <v>0</v>
      </c>
      <c r="T109" s="108">
        <f t="shared" si="114"/>
        <v>0</v>
      </c>
      <c r="U109" s="108">
        <f t="shared" si="114"/>
        <v>0</v>
      </c>
      <c r="V109" s="108">
        <f t="shared" si="114"/>
        <v>0</v>
      </c>
      <c r="W109" s="108">
        <f t="shared" si="114"/>
        <v>0</v>
      </c>
      <c r="X109" s="108">
        <f t="shared" si="114"/>
        <v>0</v>
      </c>
      <c r="Y109" s="108">
        <f t="shared" si="114"/>
        <v>0</v>
      </c>
      <c r="Z109" s="108">
        <f t="shared" si="114"/>
        <v>0</v>
      </c>
      <c r="AA109" s="108">
        <f t="shared" si="114"/>
        <v>0</v>
      </c>
      <c r="AB109" s="108">
        <f t="shared" si="114"/>
        <v>3144.56</v>
      </c>
      <c r="AC109" s="108">
        <f t="shared" si="114"/>
        <v>3947.34</v>
      </c>
      <c r="AD109" s="108">
        <f t="shared" si="114"/>
        <v>78400</v>
      </c>
      <c r="AE109" s="108">
        <f t="shared" si="114"/>
        <v>308.05</v>
      </c>
      <c r="AF109" s="108">
        <f t="shared" si="114"/>
        <v>224.22</v>
      </c>
      <c r="AG109" s="108">
        <f t="shared" si="114"/>
        <v>184.83</v>
      </c>
      <c r="AH109" s="108">
        <f t="shared" si="114"/>
        <v>350.47</v>
      </c>
      <c r="AI109" s="108">
        <f t="shared" si="114"/>
        <v>0</v>
      </c>
      <c r="AJ109" s="108">
        <f t="shared" si="114"/>
        <v>6351.01</v>
      </c>
      <c r="AK109" s="108">
        <f t="shared" si="114"/>
        <v>76199.48</v>
      </c>
      <c r="AL109" s="108">
        <f t="shared" si="114"/>
        <v>10724.91</v>
      </c>
      <c r="AM109" s="108">
        <f t="shared" si="114"/>
        <v>1682.33</v>
      </c>
      <c r="AN109" s="108">
        <f t="shared" si="114"/>
        <v>0</v>
      </c>
      <c r="AO109" s="108">
        <f t="shared" si="114"/>
        <v>0</v>
      </c>
      <c r="AP109" s="108">
        <f t="shared" si="114"/>
        <v>0</v>
      </c>
      <c r="AQ109" s="108">
        <f t="shared" si="114"/>
        <v>0</v>
      </c>
      <c r="AR109" s="108">
        <f t="shared" si="114"/>
        <v>0</v>
      </c>
      <c r="AS109" s="108">
        <f t="shared" si="114"/>
        <v>0</v>
      </c>
      <c r="AT109" s="108">
        <f t="shared" si="114"/>
        <v>0</v>
      </c>
      <c r="AU109" s="108">
        <f t="shared" si="114"/>
        <v>0</v>
      </c>
      <c r="AV109" s="108">
        <f t="shared" si="114"/>
        <v>0</v>
      </c>
      <c r="AW109" s="108">
        <f t="shared" si="114"/>
        <v>0</v>
      </c>
      <c r="AX109" s="108">
        <f t="shared" si="114"/>
        <v>0</v>
      </c>
      <c r="AY109" s="108">
        <f t="shared" si="114"/>
        <v>0</v>
      </c>
      <c r="AZ109" s="108">
        <f t="shared" si="114"/>
        <v>0</v>
      </c>
      <c r="BA109" s="108">
        <f t="shared" si="114"/>
        <v>0</v>
      </c>
      <c r="BB109" s="108">
        <f t="shared" si="114"/>
        <v>0</v>
      </c>
      <c r="BC109" s="108">
        <f t="shared" si="114"/>
        <v>0</v>
      </c>
      <c r="BD109" s="108">
        <f t="shared" si="114"/>
        <v>0</v>
      </c>
      <c r="BE109" s="108">
        <f t="shared" si="114"/>
        <v>0</v>
      </c>
      <c r="BF109" s="108">
        <f t="shared" si="114"/>
        <v>0</v>
      </c>
      <c r="BG109" s="108">
        <f t="shared" si="114"/>
        <v>0</v>
      </c>
      <c r="BH109" s="108">
        <f t="shared" si="114"/>
        <v>0</v>
      </c>
      <c r="BI109" s="108">
        <f t="shared" si="114"/>
        <v>0</v>
      </c>
      <c r="BJ109" s="108">
        <f t="shared" si="114"/>
        <v>0</v>
      </c>
      <c r="BK109" s="108">
        <f t="shared" si="114"/>
        <v>0</v>
      </c>
      <c r="BL109" s="108">
        <f t="shared" si="114"/>
        <v>0</v>
      </c>
      <c r="BM109" s="108">
        <f t="shared" si="114"/>
        <v>0</v>
      </c>
      <c r="BN109" s="108">
        <f t="shared" si="114"/>
        <v>0</v>
      </c>
      <c r="BO109" s="108">
        <f t="shared" si="114"/>
        <v>0</v>
      </c>
      <c r="BP109" s="108">
        <f t="shared" si="114"/>
        <v>0</v>
      </c>
      <c r="BQ109" s="108">
        <f t="shared" si="114"/>
        <v>0</v>
      </c>
      <c r="BR109" s="108">
        <f t="shared" si="114"/>
        <v>0</v>
      </c>
      <c r="BS109" s="108">
        <f t="shared" si="114"/>
        <v>0</v>
      </c>
      <c r="BT109" s="108">
        <f t="shared" si="114"/>
        <v>0</v>
      </c>
      <c r="BU109" s="108">
        <f t="shared" si="114"/>
        <v>0</v>
      </c>
      <c r="BV109" s="108">
        <f t="shared" si="114"/>
        <v>0</v>
      </c>
      <c r="BW109" s="108">
        <f t="shared" si="114"/>
        <v>0</v>
      </c>
      <c r="BX109" s="108">
        <f t="shared" ref="BX109:CV109" si="115">SUM(BX110:BX113)</f>
        <v>0</v>
      </c>
      <c r="BY109" s="108">
        <f t="shared" si="115"/>
        <v>0</v>
      </c>
      <c r="BZ109" s="108">
        <f t="shared" si="115"/>
        <v>0</v>
      </c>
      <c r="CA109" s="108">
        <f t="shared" si="115"/>
        <v>0</v>
      </c>
      <c r="CB109" s="108">
        <f t="shared" si="115"/>
        <v>0</v>
      </c>
      <c r="CC109" s="108">
        <f t="shared" si="115"/>
        <v>0</v>
      </c>
      <c r="CD109" s="108">
        <f t="shared" si="115"/>
        <v>0</v>
      </c>
      <c r="CE109" s="108">
        <f t="shared" si="115"/>
        <v>0</v>
      </c>
      <c r="CF109" s="108">
        <f t="shared" si="115"/>
        <v>0</v>
      </c>
      <c r="CG109" s="109">
        <f>SUM(CG110:CG113)</f>
        <v>0</v>
      </c>
      <c r="CH109" s="92">
        <f t="shared" ref="CH109:CK109" si="116">SUM(CH110:CH113)</f>
        <v>0</v>
      </c>
      <c r="CI109" s="92">
        <f t="shared" si="116"/>
        <v>0</v>
      </c>
      <c r="CJ109" s="92">
        <f t="shared" si="116"/>
        <v>0</v>
      </c>
      <c r="CK109" s="92">
        <f t="shared" si="116"/>
        <v>0</v>
      </c>
      <c r="CL109" s="8"/>
      <c r="CM109" s="89"/>
      <c r="CN109" s="21"/>
      <c r="CQ109" s="73">
        <f t="shared" si="104"/>
        <v>1</v>
      </c>
    </row>
    <row r="110" spans="1:100" ht="13" customHeight="1" x14ac:dyDescent="0.4">
      <c r="A110" s="64">
        <f t="shared" si="81"/>
        <v>110</v>
      </c>
      <c r="B110" s="84"/>
      <c r="C110" s="84"/>
      <c r="D110" s="84"/>
      <c r="E110" s="84"/>
      <c r="F110" s="112"/>
      <c r="G110" s="112"/>
      <c r="H110" s="84" t="s">
        <v>61</v>
      </c>
      <c r="I110" s="84" t="s">
        <v>62</v>
      </c>
      <c r="J110" s="74">
        <f t="shared" si="82"/>
        <v>51918.590000000004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>
        <v>1207.44</v>
      </c>
      <c r="AC110" s="85">
        <v>1290.76</v>
      </c>
      <c r="AD110" s="85">
        <v>31567.439999999999</v>
      </c>
      <c r="AE110" s="85"/>
      <c r="AF110" s="85"/>
      <c r="AG110" s="85"/>
      <c r="AH110" s="85"/>
      <c r="AI110" s="85"/>
      <c r="AJ110" s="85">
        <v>1299.92</v>
      </c>
      <c r="AK110" s="85">
        <v>15062.55</v>
      </c>
      <c r="AL110" s="85">
        <v>1490.48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7"/>
      <c r="CH110" s="88"/>
      <c r="CI110" s="88"/>
      <c r="CJ110" s="88"/>
      <c r="CK110" s="88"/>
      <c r="CL110" s="8"/>
      <c r="CM110" s="89"/>
      <c r="CN110" s="21"/>
      <c r="CQ110" s="73">
        <f t="shared" si="104"/>
        <v>1</v>
      </c>
    </row>
    <row r="111" spans="1:100" ht="14.15" customHeight="1" x14ac:dyDescent="0.4">
      <c r="A111" s="64">
        <f t="shared" si="81"/>
        <v>111</v>
      </c>
      <c r="B111" s="84"/>
      <c r="C111" s="84"/>
      <c r="D111" s="84"/>
      <c r="E111" s="84"/>
      <c r="F111" s="112"/>
      <c r="G111" s="84"/>
      <c r="H111" s="84" t="s">
        <v>63</v>
      </c>
      <c r="I111" s="84" t="s">
        <v>64</v>
      </c>
      <c r="J111" s="74">
        <f t="shared" si="82"/>
        <v>133786.54999999999</v>
      </c>
      <c r="K111" s="85"/>
      <c r="L111" s="85">
        <v>49.49</v>
      </c>
      <c r="M111" s="85">
        <v>2408.85</v>
      </c>
      <c r="N111" s="85"/>
      <c r="O111" s="85">
        <v>700.94</v>
      </c>
      <c r="P111" s="85"/>
      <c r="Q111" s="85">
        <v>5899.41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1937.12</v>
      </c>
      <c r="AC111" s="85">
        <v>2649.28</v>
      </c>
      <c r="AD111" s="85">
        <v>46714.5</v>
      </c>
      <c r="AE111" s="85">
        <v>308.05</v>
      </c>
      <c r="AF111" s="85">
        <v>224.22</v>
      </c>
      <c r="AG111" s="85">
        <v>184.83</v>
      </c>
      <c r="AH111" s="85">
        <v>350.47</v>
      </c>
      <c r="AI111" s="85"/>
      <c r="AJ111" s="85">
        <v>4895.47</v>
      </c>
      <c r="AK111" s="85">
        <v>57707.03</v>
      </c>
      <c r="AL111" s="85">
        <v>8074.56</v>
      </c>
      <c r="AM111" s="85">
        <v>1682.33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7"/>
      <c r="CH111" s="88"/>
      <c r="CI111" s="88"/>
      <c r="CJ111" s="88"/>
      <c r="CK111" s="88"/>
      <c r="CL111" s="8"/>
      <c r="CM111" s="89"/>
      <c r="CN111" s="21"/>
      <c r="CQ111" s="73">
        <f t="shared" si="104"/>
        <v>1</v>
      </c>
    </row>
    <row r="112" spans="1:100" ht="14.15" customHeight="1" x14ac:dyDescent="0.4">
      <c r="A112" s="64">
        <f t="shared" si="81"/>
        <v>112</v>
      </c>
      <c r="B112" s="84"/>
      <c r="C112" s="84"/>
      <c r="D112" s="84"/>
      <c r="E112" s="84"/>
      <c r="F112" s="112"/>
      <c r="G112" s="84"/>
      <c r="H112" s="84" t="s">
        <v>65</v>
      </c>
      <c r="I112" s="84" t="s">
        <v>66</v>
      </c>
      <c r="J112" s="74">
        <f t="shared" si="82"/>
        <v>4870.75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7.3</v>
      </c>
      <c r="AD112" s="85">
        <v>118.06</v>
      </c>
      <c r="AE112" s="85"/>
      <c r="AF112" s="85"/>
      <c r="AG112" s="85"/>
      <c r="AH112" s="85"/>
      <c r="AI112" s="85"/>
      <c r="AJ112" s="85">
        <v>155.62</v>
      </c>
      <c r="AK112" s="85">
        <v>3429.9</v>
      </c>
      <c r="AL112" s="85">
        <v>1159.8699999999999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7"/>
      <c r="CH112" s="88"/>
      <c r="CI112" s="88"/>
      <c r="CJ112" s="88"/>
      <c r="CK112" s="88"/>
      <c r="CL112" s="8"/>
      <c r="CM112" s="89"/>
      <c r="CN112" s="21"/>
      <c r="CQ112" s="73">
        <f t="shared" si="104"/>
        <v>1</v>
      </c>
    </row>
    <row r="113" spans="1:95" ht="14.15" customHeight="1" x14ac:dyDescent="0.4">
      <c r="A113" s="64">
        <f t="shared" si="81"/>
        <v>113</v>
      </c>
      <c r="B113" s="84"/>
      <c r="C113" s="84"/>
      <c r="D113" s="84"/>
      <c r="E113" s="84"/>
      <c r="F113" s="112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7"/>
      <c r="CH113" s="88"/>
      <c r="CI113" s="88"/>
      <c r="CJ113" s="88"/>
      <c r="CK113" s="88"/>
      <c r="CL113" s="8"/>
      <c r="CM113" s="89"/>
      <c r="CN113" s="21"/>
      <c r="CQ113" s="73">
        <f t="shared" si="104"/>
        <v>0</v>
      </c>
    </row>
    <row r="114" spans="1:95" ht="14.15" customHeight="1" x14ac:dyDescent="0.4">
      <c r="A114" s="64">
        <f t="shared" si="81"/>
        <v>114</v>
      </c>
      <c r="B114" s="84"/>
      <c r="C114" s="84"/>
      <c r="D114" s="84"/>
      <c r="E114" s="84"/>
      <c r="F114" s="110" t="s">
        <v>52</v>
      </c>
      <c r="G114" s="111" t="s">
        <v>53</v>
      </c>
      <c r="H114" s="84"/>
      <c r="I114" s="84"/>
      <c r="J114" s="74">
        <f t="shared" si="82"/>
        <v>216348.53</v>
      </c>
      <c r="K114" s="70">
        <f>SUM(K115,K120,K125,K130)</f>
        <v>0</v>
      </c>
      <c r="L114" s="70">
        <f t="shared" ref="L114:BW114" si="117">SUM(L115,L120,L125,L130)</f>
        <v>475.53999999999996</v>
      </c>
      <c r="M114" s="70">
        <f t="shared" si="117"/>
        <v>16658.739999999998</v>
      </c>
      <c r="N114" s="70">
        <f t="shared" si="117"/>
        <v>0</v>
      </c>
      <c r="O114" s="70">
        <f t="shared" si="117"/>
        <v>868.54</v>
      </c>
      <c r="P114" s="70">
        <f t="shared" si="117"/>
        <v>0</v>
      </c>
      <c r="Q114" s="70">
        <f t="shared" si="117"/>
        <v>32369.800000000003</v>
      </c>
      <c r="R114" s="70">
        <f t="shared" si="117"/>
        <v>0</v>
      </c>
      <c r="S114" s="70">
        <f t="shared" si="117"/>
        <v>4489.4399999999996</v>
      </c>
      <c r="T114" s="70">
        <f t="shared" si="117"/>
        <v>0</v>
      </c>
      <c r="U114" s="70">
        <f t="shared" si="117"/>
        <v>26255.53</v>
      </c>
      <c r="V114" s="70">
        <f t="shared" si="117"/>
        <v>0</v>
      </c>
      <c r="W114" s="70">
        <f t="shared" si="117"/>
        <v>0</v>
      </c>
      <c r="X114" s="70">
        <f t="shared" si="117"/>
        <v>2014.41</v>
      </c>
      <c r="Y114" s="70">
        <f t="shared" si="117"/>
        <v>95.33</v>
      </c>
      <c r="Z114" s="70">
        <f t="shared" si="117"/>
        <v>38.130000000000003</v>
      </c>
      <c r="AA114" s="70">
        <f t="shared" si="117"/>
        <v>1988.56</v>
      </c>
      <c r="AB114" s="70">
        <f t="shared" si="117"/>
        <v>4682.1400000000003</v>
      </c>
      <c r="AC114" s="70">
        <f t="shared" si="117"/>
        <v>1416.53</v>
      </c>
      <c r="AD114" s="70">
        <f t="shared" si="117"/>
        <v>68489.489999999991</v>
      </c>
      <c r="AE114" s="70">
        <f t="shared" si="117"/>
        <v>2478.42</v>
      </c>
      <c r="AF114" s="70">
        <f t="shared" si="117"/>
        <v>1831.2</v>
      </c>
      <c r="AG114" s="70">
        <f t="shared" si="117"/>
        <v>1528.06</v>
      </c>
      <c r="AH114" s="70">
        <f t="shared" si="117"/>
        <v>2143.77</v>
      </c>
      <c r="AI114" s="70">
        <f t="shared" si="117"/>
        <v>0</v>
      </c>
      <c r="AJ114" s="70">
        <f t="shared" si="117"/>
        <v>3778.95</v>
      </c>
      <c r="AK114" s="70">
        <f t="shared" si="117"/>
        <v>40453.929999999993</v>
      </c>
      <c r="AL114" s="70">
        <f t="shared" si="117"/>
        <v>700.53</v>
      </c>
      <c r="AM114" s="70">
        <f t="shared" si="117"/>
        <v>3591.49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9"/>
      <c r="CN114" s="21"/>
      <c r="CQ114" s="73">
        <f t="shared" si="104"/>
        <v>1</v>
      </c>
    </row>
    <row r="115" spans="1:95" ht="14.15" customHeight="1" x14ac:dyDescent="0.4">
      <c r="A115" s="64">
        <f t="shared" si="81"/>
        <v>115</v>
      </c>
      <c r="B115" s="84"/>
      <c r="C115" s="84"/>
      <c r="D115" s="84"/>
      <c r="E115" s="84"/>
      <c r="F115" s="112"/>
      <c r="G115" s="82" t="s">
        <v>42</v>
      </c>
      <c r="H115" s="111" t="str">
        <f>$H$47</f>
        <v xml:space="preserve">דרוג AA- ומעלה </v>
      </c>
      <c r="I115" s="111"/>
      <c r="J115" s="74">
        <f t="shared" si="82"/>
        <v>111202.84000000001</v>
      </c>
      <c r="K115" s="108">
        <f>SUM(K116:K119)</f>
        <v>0</v>
      </c>
      <c r="L115" s="108">
        <f t="shared" ref="L115:BW115" si="120">SUM(L116:L119)</f>
        <v>87.85</v>
      </c>
      <c r="M115" s="108">
        <f t="shared" si="120"/>
        <v>4602.9799999999996</v>
      </c>
      <c r="N115" s="108">
        <f t="shared" si="120"/>
        <v>0</v>
      </c>
      <c r="O115" s="108">
        <f t="shared" si="120"/>
        <v>0</v>
      </c>
      <c r="P115" s="108">
        <f t="shared" si="120"/>
        <v>0</v>
      </c>
      <c r="Q115" s="108">
        <f t="shared" si="120"/>
        <v>10187.92</v>
      </c>
      <c r="R115" s="108">
        <f t="shared" si="120"/>
        <v>0</v>
      </c>
      <c r="S115" s="108">
        <f t="shared" si="120"/>
        <v>3056.49</v>
      </c>
      <c r="T115" s="108">
        <f t="shared" si="120"/>
        <v>0</v>
      </c>
      <c r="U115" s="108">
        <f t="shared" si="120"/>
        <v>19953.32</v>
      </c>
      <c r="V115" s="108">
        <f t="shared" si="120"/>
        <v>0</v>
      </c>
      <c r="W115" s="108">
        <f t="shared" si="120"/>
        <v>0</v>
      </c>
      <c r="X115" s="108">
        <f t="shared" si="120"/>
        <v>665.28</v>
      </c>
      <c r="Y115" s="108">
        <f t="shared" si="120"/>
        <v>0</v>
      </c>
      <c r="Z115" s="108">
        <f t="shared" si="120"/>
        <v>0</v>
      </c>
      <c r="AA115" s="108">
        <f t="shared" si="120"/>
        <v>0</v>
      </c>
      <c r="AB115" s="108">
        <f t="shared" si="120"/>
        <v>3352.55</v>
      </c>
      <c r="AC115" s="108">
        <f t="shared" si="120"/>
        <v>828.56999999999994</v>
      </c>
      <c r="AD115" s="108">
        <f t="shared" si="120"/>
        <v>46597.95</v>
      </c>
      <c r="AE115" s="108">
        <f t="shared" si="120"/>
        <v>560.96</v>
      </c>
      <c r="AF115" s="108">
        <f t="shared" si="120"/>
        <v>467.62</v>
      </c>
      <c r="AG115" s="108">
        <f t="shared" si="120"/>
        <v>356.89</v>
      </c>
      <c r="AH115" s="108">
        <f t="shared" si="120"/>
        <v>674.44</v>
      </c>
      <c r="AI115" s="108">
        <f t="shared" si="120"/>
        <v>0</v>
      </c>
      <c r="AJ115" s="108">
        <f t="shared" si="120"/>
        <v>1655.77</v>
      </c>
      <c r="AK115" s="108">
        <f t="shared" si="120"/>
        <v>18154.25</v>
      </c>
      <c r="AL115" s="108">
        <f t="shared" si="120"/>
        <v>0</v>
      </c>
      <c r="AM115" s="108">
        <f t="shared" si="120"/>
        <v>0</v>
      </c>
      <c r="AN115" s="108">
        <f t="shared" si="120"/>
        <v>0</v>
      </c>
      <c r="AO115" s="108">
        <f t="shared" si="120"/>
        <v>0</v>
      </c>
      <c r="AP115" s="108">
        <f t="shared" si="120"/>
        <v>0</v>
      </c>
      <c r="AQ115" s="108">
        <f t="shared" si="120"/>
        <v>0</v>
      </c>
      <c r="AR115" s="108">
        <f t="shared" si="120"/>
        <v>0</v>
      </c>
      <c r="AS115" s="108">
        <f t="shared" si="120"/>
        <v>0</v>
      </c>
      <c r="AT115" s="108">
        <f t="shared" si="120"/>
        <v>0</v>
      </c>
      <c r="AU115" s="108">
        <f t="shared" si="120"/>
        <v>0</v>
      </c>
      <c r="AV115" s="108">
        <f t="shared" si="120"/>
        <v>0</v>
      </c>
      <c r="AW115" s="108">
        <f t="shared" si="120"/>
        <v>0</v>
      </c>
      <c r="AX115" s="108">
        <f t="shared" si="120"/>
        <v>0</v>
      </c>
      <c r="AY115" s="108">
        <f t="shared" si="120"/>
        <v>0</v>
      </c>
      <c r="AZ115" s="108">
        <f t="shared" si="120"/>
        <v>0</v>
      </c>
      <c r="BA115" s="108">
        <f t="shared" si="120"/>
        <v>0</v>
      </c>
      <c r="BB115" s="108">
        <f t="shared" si="120"/>
        <v>0</v>
      </c>
      <c r="BC115" s="108">
        <f t="shared" si="120"/>
        <v>0</v>
      </c>
      <c r="BD115" s="108">
        <f t="shared" si="120"/>
        <v>0</v>
      </c>
      <c r="BE115" s="108">
        <f t="shared" si="120"/>
        <v>0</v>
      </c>
      <c r="BF115" s="108">
        <f t="shared" si="120"/>
        <v>0</v>
      </c>
      <c r="BG115" s="108">
        <f t="shared" si="120"/>
        <v>0</v>
      </c>
      <c r="BH115" s="108">
        <f t="shared" si="120"/>
        <v>0</v>
      </c>
      <c r="BI115" s="108">
        <f t="shared" si="120"/>
        <v>0</v>
      </c>
      <c r="BJ115" s="108">
        <f t="shared" si="120"/>
        <v>0</v>
      </c>
      <c r="BK115" s="108">
        <f t="shared" si="120"/>
        <v>0</v>
      </c>
      <c r="BL115" s="108">
        <f t="shared" si="120"/>
        <v>0</v>
      </c>
      <c r="BM115" s="108">
        <f t="shared" si="120"/>
        <v>0</v>
      </c>
      <c r="BN115" s="108">
        <f t="shared" si="120"/>
        <v>0</v>
      </c>
      <c r="BO115" s="108">
        <f t="shared" si="120"/>
        <v>0</v>
      </c>
      <c r="BP115" s="108">
        <f t="shared" si="120"/>
        <v>0</v>
      </c>
      <c r="BQ115" s="108">
        <f t="shared" si="120"/>
        <v>0</v>
      </c>
      <c r="BR115" s="108">
        <f t="shared" si="120"/>
        <v>0</v>
      </c>
      <c r="BS115" s="108">
        <f t="shared" si="120"/>
        <v>0</v>
      </c>
      <c r="BT115" s="108">
        <f t="shared" si="120"/>
        <v>0</v>
      </c>
      <c r="BU115" s="108">
        <f t="shared" si="120"/>
        <v>0</v>
      </c>
      <c r="BV115" s="108">
        <f t="shared" si="120"/>
        <v>0</v>
      </c>
      <c r="BW115" s="108">
        <f t="shared" si="120"/>
        <v>0</v>
      </c>
      <c r="BX115" s="108">
        <f t="shared" ref="BX115:CV115" si="121">SUM(BX116:BX119)</f>
        <v>0</v>
      </c>
      <c r="BY115" s="108">
        <f t="shared" si="121"/>
        <v>0</v>
      </c>
      <c r="BZ115" s="108">
        <f t="shared" si="121"/>
        <v>0</v>
      </c>
      <c r="CA115" s="108">
        <f t="shared" si="121"/>
        <v>0</v>
      </c>
      <c r="CB115" s="108">
        <f t="shared" si="121"/>
        <v>0</v>
      </c>
      <c r="CC115" s="108">
        <f t="shared" si="121"/>
        <v>0</v>
      </c>
      <c r="CD115" s="108">
        <f t="shared" si="121"/>
        <v>0</v>
      </c>
      <c r="CE115" s="108">
        <f t="shared" si="121"/>
        <v>0</v>
      </c>
      <c r="CF115" s="108">
        <f t="shared" si="121"/>
        <v>0</v>
      </c>
      <c r="CG115" s="109">
        <f>SUM(CG116:CG119)</f>
        <v>0</v>
      </c>
      <c r="CH115" s="92">
        <f t="shared" ref="CH115:CK115" si="122">SUM(CH116:CH119)</f>
        <v>0</v>
      </c>
      <c r="CI115" s="92">
        <f t="shared" si="122"/>
        <v>0</v>
      </c>
      <c r="CJ115" s="92">
        <f t="shared" si="122"/>
        <v>0</v>
      </c>
      <c r="CK115" s="92">
        <f t="shared" si="122"/>
        <v>0</v>
      </c>
      <c r="CL115" s="8"/>
      <c r="CM115" s="89"/>
      <c r="CN115" s="21"/>
      <c r="CQ115" s="73">
        <f t="shared" si="104"/>
        <v>1</v>
      </c>
    </row>
    <row r="116" spans="1:95" ht="14.15" customHeight="1" x14ac:dyDescent="0.4">
      <c r="A116" s="64">
        <f t="shared" si="81"/>
        <v>116</v>
      </c>
      <c r="B116" s="84"/>
      <c r="C116" s="84"/>
      <c r="D116" s="84"/>
      <c r="E116" s="84"/>
      <c r="F116" s="112"/>
      <c r="G116" s="112"/>
      <c r="H116" s="84" t="s">
        <v>61</v>
      </c>
      <c r="I116" s="84" t="s">
        <v>62</v>
      </c>
      <c r="J116" s="74">
        <f t="shared" si="82"/>
        <v>54912.500000000007</v>
      </c>
      <c r="K116" s="85"/>
      <c r="L116" s="85">
        <v>87.85</v>
      </c>
      <c r="M116" s="85">
        <v>4602.9799999999996</v>
      </c>
      <c r="N116" s="85"/>
      <c r="O116" s="85"/>
      <c r="P116" s="85"/>
      <c r="Q116" s="85">
        <v>10187.92</v>
      </c>
      <c r="R116" s="85"/>
      <c r="S116" s="85"/>
      <c r="T116" s="85"/>
      <c r="U116" s="85"/>
      <c r="V116" s="85"/>
      <c r="W116" s="85"/>
      <c r="X116" s="85">
        <v>665.28</v>
      </c>
      <c r="Y116" s="85"/>
      <c r="Z116" s="85"/>
      <c r="AA116" s="85"/>
      <c r="AB116" s="85">
        <v>1798.77</v>
      </c>
      <c r="AC116" s="85">
        <v>155.56</v>
      </c>
      <c r="AD116" s="85">
        <v>22321.43</v>
      </c>
      <c r="AE116" s="85">
        <v>560.96</v>
      </c>
      <c r="AF116" s="85">
        <v>467.62</v>
      </c>
      <c r="AG116" s="85">
        <v>356.89</v>
      </c>
      <c r="AH116" s="85">
        <v>674.44</v>
      </c>
      <c r="AI116" s="85"/>
      <c r="AJ116" s="85">
        <v>1276.22</v>
      </c>
      <c r="AK116" s="85">
        <v>11756.58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7"/>
      <c r="CH116" s="88"/>
      <c r="CI116" s="88"/>
      <c r="CJ116" s="88"/>
      <c r="CK116" s="88"/>
      <c r="CL116" s="8"/>
      <c r="CM116" s="89"/>
      <c r="CN116" s="21"/>
      <c r="CQ116" s="73">
        <f t="shared" si="104"/>
        <v>1</v>
      </c>
    </row>
    <row r="117" spans="1:95" ht="14.15" customHeight="1" x14ac:dyDescent="0.4">
      <c r="A117" s="64">
        <f t="shared" si="81"/>
        <v>117</v>
      </c>
      <c r="B117" s="84"/>
      <c r="C117" s="84"/>
      <c r="D117" s="84"/>
      <c r="E117" s="84"/>
      <c r="F117" s="112"/>
      <c r="G117" s="84"/>
      <c r="H117" s="84" t="s">
        <v>63</v>
      </c>
      <c r="I117" s="84" t="s">
        <v>64</v>
      </c>
      <c r="J117" s="74">
        <f t="shared" si="82"/>
        <v>34905.829999999994</v>
      </c>
      <c r="K117" s="85"/>
      <c r="L117" s="85"/>
      <c r="M117" s="85"/>
      <c r="N117" s="85"/>
      <c r="O117" s="85"/>
      <c r="P117" s="85"/>
      <c r="Q117" s="85"/>
      <c r="R117" s="85"/>
      <c r="S117" s="85">
        <v>3056.49</v>
      </c>
      <c r="T117" s="85"/>
      <c r="U117" s="85">
        <v>19953.32</v>
      </c>
      <c r="V117" s="85"/>
      <c r="W117" s="85"/>
      <c r="X117" s="85"/>
      <c r="Y117" s="85"/>
      <c r="Z117" s="85"/>
      <c r="AA117" s="85"/>
      <c r="AB117" s="85">
        <v>377.63</v>
      </c>
      <c r="AC117" s="85">
        <v>67.12</v>
      </c>
      <c r="AD117" s="85">
        <v>4674.05</v>
      </c>
      <c r="AE117" s="85"/>
      <c r="AF117" s="85"/>
      <c r="AG117" s="85"/>
      <c r="AH117" s="85"/>
      <c r="AI117" s="85"/>
      <c r="AJ117" s="85">
        <v>379.55</v>
      </c>
      <c r="AK117" s="85">
        <v>6397.67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7"/>
      <c r="CH117" s="88"/>
      <c r="CI117" s="88"/>
      <c r="CJ117" s="88"/>
      <c r="CK117" s="88"/>
      <c r="CL117" s="8"/>
      <c r="CM117" s="89"/>
      <c r="CN117" s="21"/>
      <c r="CQ117" s="73">
        <f t="shared" si="104"/>
        <v>1</v>
      </c>
    </row>
    <row r="118" spans="1:95" ht="14.15" customHeight="1" x14ac:dyDescent="0.4">
      <c r="A118" s="64">
        <f t="shared" si="81"/>
        <v>118</v>
      </c>
      <c r="B118" s="84"/>
      <c r="C118" s="84"/>
      <c r="D118" s="84"/>
      <c r="E118" s="84"/>
      <c r="F118" s="112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7"/>
      <c r="CH118" s="88"/>
      <c r="CI118" s="88"/>
      <c r="CJ118" s="88"/>
      <c r="CK118" s="88"/>
      <c r="CL118" s="8"/>
      <c r="CM118" s="89"/>
      <c r="CN118" s="21"/>
      <c r="CQ118" s="73">
        <f t="shared" si="104"/>
        <v>0</v>
      </c>
    </row>
    <row r="119" spans="1:95" ht="14.15" customHeight="1" x14ac:dyDescent="0.4">
      <c r="A119" s="64">
        <f t="shared" si="81"/>
        <v>119</v>
      </c>
      <c r="B119" s="84"/>
      <c r="C119" s="84"/>
      <c r="D119" s="84"/>
      <c r="E119" s="84"/>
      <c r="F119" s="112"/>
      <c r="G119" s="84"/>
      <c r="H119" s="84" t="s">
        <v>80</v>
      </c>
      <c r="I119" s="84" t="s">
        <v>7</v>
      </c>
      <c r="J119" s="74">
        <f t="shared" si="82"/>
        <v>21384.510000000002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1176.1500000000001</v>
      </c>
      <c r="AC119" s="85">
        <v>605.89</v>
      </c>
      <c r="AD119" s="85">
        <v>19602.47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7"/>
      <c r="CH119" s="88"/>
      <c r="CI119" s="88"/>
      <c r="CJ119" s="88"/>
      <c r="CK119" s="88"/>
      <c r="CL119" s="8"/>
      <c r="CM119" s="89"/>
      <c r="CN119" s="21"/>
      <c r="CQ119" s="73">
        <f t="shared" si="104"/>
        <v>1</v>
      </c>
    </row>
    <row r="120" spans="1:95" ht="14.15" customHeight="1" x14ac:dyDescent="0.4">
      <c r="A120" s="64">
        <f t="shared" si="81"/>
        <v>120</v>
      </c>
      <c r="B120" s="84"/>
      <c r="C120" s="84"/>
      <c r="D120" s="84"/>
      <c r="E120" s="84"/>
      <c r="F120" s="112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60572.87000000001</v>
      </c>
      <c r="K120" s="108">
        <f>SUM(K121:K124)</f>
        <v>0</v>
      </c>
      <c r="L120" s="108">
        <f t="shared" ref="L120:BW120" si="123">SUM(L121:L124)</f>
        <v>155.41999999999999</v>
      </c>
      <c r="M120" s="108">
        <f t="shared" si="123"/>
        <v>5201.41</v>
      </c>
      <c r="N120" s="108">
        <f t="shared" si="123"/>
        <v>0</v>
      </c>
      <c r="O120" s="108">
        <f t="shared" si="123"/>
        <v>868.54</v>
      </c>
      <c r="P120" s="108">
        <f t="shared" si="123"/>
        <v>0</v>
      </c>
      <c r="Q120" s="108">
        <f t="shared" si="123"/>
        <v>6206.84</v>
      </c>
      <c r="R120" s="108">
        <f t="shared" si="123"/>
        <v>0</v>
      </c>
      <c r="S120" s="108">
        <f t="shared" si="123"/>
        <v>1432.95</v>
      </c>
      <c r="T120" s="108">
        <f t="shared" si="123"/>
        <v>0</v>
      </c>
      <c r="U120" s="108">
        <f t="shared" si="123"/>
        <v>6302.21</v>
      </c>
      <c r="V120" s="108">
        <f t="shared" si="123"/>
        <v>0</v>
      </c>
      <c r="W120" s="108">
        <f t="shared" si="123"/>
        <v>0</v>
      </c>
      <c r="X120" s="108">
        <f t="shared" si="123"/>
        <v>0</v>
      </c>
      <c r="Y120" s="108">
        <f t="shared" si="123"/>
        <v>95.33</v>
      </c>
      <c r="Z120" s="108">
        <f t="shared" si="123"/>
        <v>38.130000000000003</v>
      </c>
      <c r="AA120" s="108">
        <f t="shared" si="123"/>
        <v>1988.56</v>
      </c>
      <c r="AB120" s="108">
        <f t="shared" si="123"/>
        <v>982.18</v>
      </c>
      <c r="AC120" s="108">
        <f t="shared" si="123"/>
        <v>475.22</v>
      </c>
      <c r="AD120" s="108">
        <f t="shared" si="123"/>
        <v>15217.2</v>
      </c>
      <c r="AE120" s="108">
        <f t="shared" si="123"/>
        <v>939.96</v>
      </c>
      <c r="AF120" s="108">
        <f t="shared" si="123"/>
        <v>340.62</v>
      </c>
      <c r="AG120" s="108">
        <f t="shared" si="123"/>
        <v>272.74</v>
      </c>
      <c r="AH120" s="108">
        <f t="shared" si="123"/>
        <v>145.9</v>
      </c>
      <c r="AI120" s="108">
        <f t="shared" si="123"/>
        <v>0</v>
      </c>
      <c r="AJ120" s="108">
        <f t="shared" si="123"/>
        <v>1612.18</v>
      </c>
      <c r="AK120" s="108">
        <f t="shared" si="123"/>
        <v>16682.73</v>
      </c>
      <c r="AL120" s="108">
        <f t="shared" si="123"/>
        <v>0</v>
      </c>
      <c r="AM120" s="108">
        <f t="shared" si="123"/>
        <v>1614.75</v>
      </c>
      <c r="AN120" s="108">
        <f t="shared" si="123"/>
        <v>0</v>
      </c>
      <c r="AO120" s="108">
        <f t="shared" si="123"/>
        <v>0</v>
      </c>
      <c r="AP120" s="108">
        <f t="shared" si="123"/>
        <v>0</v>
      </c>
      <c r="AQ120" s="108">
        <f t="shared" si="123"/>
        <v>0</v>
      </c>
      <c r="AR120" s="108">
        <f t="shared" si="123"/>
        <v>0</v>
      </c>
      <c r="AS120" s="108">
        <f t="shared" si="123"/>
        <v>0</v>
      </c>
      <c r="AT120" s="108">
        <f t="shared" si="123"/>
        <v>0</v>
      </c>
      <c r="AU120" s="108">
        <f t="shared" si="123"/>
        <v>0</v>
      </c>
      <c r="AV120" s="108">
        <f t="shared" si="123"/>
        <v>0</v>
      </c>
      <c r="AW120" s="108">
        <f t="shared" si="123"/>
        <v>0</v>
      </c>
      <c r="AX120" s="108">
        <f t="shared" si="123"/>
        <v>0</v>
      </c>
      <c r="AY120" s="108">
        <f t="shared" si="123"/>
        <v>0</v>
      </c>
      <c r="AZ120" s="108">
        <f t="shared" si="123"/>
        <v>0</v>
      </c>
      <c r="BA120" s="108">
        <f t="shared" si="123"/>
        <v>0</v>
      </c>
      <c r="BB120" s="108">
        <f t="shared" si="123"/>
        <v>0</v>
      </c>
      <c r="BC120" s="108">
        <f t="shared" si="123"/>
        <v>0</v>
      </c>
      <c r="BD120" s="108">
        <f t="shared" si="123"/>
        <v>0</v>
      </c>
      <c r="BE120" s="108">
        <f t="shared" si="123"/>
        <v>0</v>
      </c>
      <c r="BF120" s="108">
        <f t="shared" si="123"/>
        <v>0</v>
      </c>
      <c r="BG120" s="108">
        <f t="shared" si="123"/>
        <v>0</v>
      </c>
      <c r="BH120" s="108">
        <f t="shared" si="123"/>
        <v>0</v>
      </c>
      <c r="BI120" s="108">
        <f t="shared" si="123"/>
        <v>0</v>
      </c>
      <c r="BJ120" s="108">
        <f t="shared" si="123"/>
        <v>0</v>
      </c>
      <c r="BK120" s="108">
        <f t="shared" si="123"/>
        <v>0</v>
      </c>
      <c r="BL120" s="108">
        <f t="shared" si="123"/>
        <v>0</v>
      </c>
      <c r="BM120" s="108">
        <f t="shared" si="123"/>
        <v>0</v>
      </c>
      <c r="BN120" s="108">
        <f t="shared" si="123"/>
        <v>0</v>
      </c>
      <c r="BO120" s="108">
        <f t="shared" si="123"/>
        <v>0</v>
      </c>
      <c r="BP120" s="108">
        <f t="shared" si="123"/>
        <v>0</v>
      </c>
      <c r="BQ120" s="108">
        <f t="shared" si="123"/>
        <v>0</v>
      </c>
      <c r="BR120" s="108">
        <f t="shared" si="123"/>
        <v>0</v>
      </c>
      <c r="BS120" s="108">
        <f t="shared" si="123"/>
        <v>0</v>
      </c>
      <c r="BT120" s="108">
        <f t="shared" si="123"/>
        <v>0</v>
      </c>
      <c r="BU120" s="108">
        <f t="shared" si="123"/>
        <v>0</v>
      </c>
      <c r="BV120" s="108">
        <f t="shared" si="123"/>
        <v>0</v>
      </c>
      <c r="BW120" s="108">
        <f t="shared" si="123"/>
        <v>0</v>
      </c>
      <c r="BX120" s="108">
        <f t="shared" ref="BX120:CV120" si="124">SUM(BX121:BX124)</f>
        <v>0</v>
      </c>
      <c r="BY120" s="108">
        <f t="shared" si="124"/>
        <v>0</v>
      </c>
      <c r="BZ120" s="108">
        <f t="shared" si="124"/>
        <v>0</v>
      </c>
      <c r="CA120" s="108">
        <f t="shared" si="124"/>
        <v>0</v>
      </c>
      <c r="CB120" s="108">
        <f t="shared" si="124"/>
        <v>0</v>
      </c>
      <c r="CC120" s="108">
        <f t="shared" si="124"/>
        <v>0</v>
      </c>
      <c r="CD120" s="108">
        <f t="shared" si="124"/>
        <v>0</v>
      </c>
      <c r="CE120" s="108">
        <f t="shared" si="124"/>
        <v>0</v>
      </c>
      <c r="CF120" s="108">
        <f t="shared" si="124"/>
        <v>0</v>
      </c>
      <c r="CG120" s="109">
        <f>SUM(CG121:CG124)</f>
        <v>0</v>
      </c>
      <c r="CH120" s="92">
        <f t="shared" ref="CH120:CK120" si="125">SUM(CH121:CH124)</f>
        <v>0</v>
      </c>
      <c r="CI120" s="92">
        <f t="shared" si="125"/>
        <v>0</v>
      </c>
      <c r="CJ120" s="92">
        <f t="shared" si="125"/>
        <v>0</v>
      </c>
      <c r="CK120" s="92">
        <f t="shared" si="125"/>
        <v>0</v>
      </c>
      <c r="CL120" s="8"/>
      <c r="CM120" s="89"/>
      <c r="CN120" s="21"/>
      <c r="CQ120" s="73">
        <f t="shared" si="104"/>
        <v>1</v>
      </c>
    </row>
    <row r="121" spans="1:95" ht="14.15" customHeight="1" x14ac:dyDescent="0.4">
      <c r="A121" s="64">
        <f t="shared" si="81"/>
        <v>121</v>
      </c>
      <c r="B121" s="84"/>
      <c r="C121" s="84"/>
      <c r="D121" s="84"/>
      <c r="E121" s="84"/>
      <c r="F121" s="112"/>
      <c r="G121" s="112"/>
      <c r="H121" s="84" t="s">
        <v>61</v>
      </c>
      <c r="I121" s="84" t="s">
        <v>62</v>
      </c>
      <c r="J121" s="74">
        <f t="shared" si="82"/>
        <v>17928.66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158.22</v>
      </c>
      <c r="AC121" s="85">
        <v>40.08</v>
      </c>
      <c r="AD121" s="85">
        <v>2966.1</v>
      </c>
      <c r="AE121" s="85"/>
      <c r="AF121" s="85"/>
      <c r="AG121" s="85"/>
      <c r="AH121" s="85"/>
      <c r="AI121" s="85"/>
      <c r="AJ121" s="85">
        <v>1198.99</v>
      </c>
      <c r="AK121" s="85">
        <v>11950.52</v>
      </c>
      <c r="AL121" s="85"/>
      <c r="AM121" s="85">
        <v>1614.75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7"/>
      <c r="CH121" s="88"/>
      <c r="CI121" s="88"/>
      <c r="CJ121" s="88"/>
      <c r="CK121" s="88"/>
      <c r="CL121" s="8"/>
      <c r="CM121" s="89"/>
      <c r="CN121" s="21"/>
      <c r="CQ121" s="73">
        <f t="shared" si="104"/>
        <v>1</v>
      </c>
    </row>
    <row r="122" spans="1:95" ht="14.15" customHeight="1" x14ac:dyDescent="0.4">
      <c r="A122" s="64">
        <f t="shared" si="81"/>
        <v>122</v>
      </c>
      <c r="B122" s="84"/>
      <c r="C122" s="84"/>
      <c r="D122" s="84"/>
      <c r="E122" s="84"/>
      <c r="F122" s="112"/>
      <c r="G122" s="84"/>
      <c r="H122" s="84" t="s">
        <v>63</v>
      </c>
      <c r="I122" s="84" t="s">
        <v>64</v>
      </c>
      <c r="J122" s="74">
        <f t="shared" si="82"/>
        <v>35556.840000000004</v>
      </c>
      <c r="K122" s="85"/>
      <c r="L122" s="85">
        <v>155.41999999999999</v>
      </c>
      <c r="M122" s="85">
        <v>5201.41</v>
      </c>
      <c r="N122" s="85"/>
      <c r="O122" s="85">
        <v>868.54</v>
      </c>
      <c r="P122" s="85"/>
      <c r="Q122" s="85">
        <v>6206.84</v>
      </c>
      <c r="R122" s="85"/>
      <c r="S122" s="85">
        <v>1432.95</v>
      </c>
      <c r="T122" s="85"/>
      <c r="U122" s="85">
        <v>6302.21</v>
      </c>
      <c r="V122" s="85"/>
      <c r="W122" s="85"/>
      <c r="X122" s="85"/>
      <c r="Y122" s="85">
        <v>95.33</v>
      </c>
      <c r="Z122" s="85">
        <v>38.130000000000003</v>
      </c>
      <c r="AA122" s="85">
        <v>1988.56</v>
      </c>
      <c r="AB122" s="85">
        <v>469.59</v>
      </c>
      <c r="AC122" s="85">
        <v>80.77</v>
      </c>
      <c r="AD122" s="85">
        <v>5872.47</v>
      </c>
      <c r="AE122" s="85">
        <v>939.96</v>
      </c>
      <c r="AF122" s="85">
        <v>340.62</v>
      </c>
      <c r="AG122" s="85">
        <v>272.74</v>
      </c>
      <c r="AH122" s="85">
        <v>145.9</v>
      </c>
      <c r="AI122" s="85"/>
      <c r="AJ122" s="85">
        <v>413.19</v>
      </c>
      <c r="AK122" s="85">
        <v>4732.21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7"/>
      <c r="CH122" s="88"/>
      <c r="CI122" s="88"/>
      <c r="CJ122" s="88"/>
      <c r="CK122" s="88"/>
      <c r="CL122" s="8"/>
      <c r="CM122" s="89"/>
      <c r="CN122" s="21"/>
      <c r="CQ122" s="73">
        <f t="shared" si="104"/>
        <v>1</v>
      </c>
    </row>
    <row r="123" spans="1:95" ht="14.15" customHeight="1" x14ac:dyDescent="0.4">
      <c r="A123" s="64">
        <f t="shared" si="81"/>
        <v>123</v>
      </c>
      <c r="B123" s="84"/>
      <c r="C123" s="84"/>
      <c r="D123" s="84"/>
      <c r="E123" s="84"/>
      <c r="F123" s="112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7"/>
      <c r="CH123" s="88"/>
      <c r="CI123" s="88"/>
      <c r="CJ123" s="88"/>
      <c r="CK123" s="88"/>
      <c r="CL123" s="8"/>
      <c r="CM123" s="89"/>
      <c r="CN123" s="21"/>
      <c r="CQ123" s="73">
        <f t="shared" si="104"/>
        <v>0</v>
      </c>
    </row>
    <row r="124" spans="1:95" ht="14.15" customHeight="1" x14ac:dyDescent="0.4">
      <c r="A124" s="64">
        <f t="shared" si="81"/>
        <v>124</v>
      </c>
      <c r="B124" s="84"/>
      <c r="C124" s="84"/>
      <c r="D124" s="84"/>
      <c r="E124" s="84"/>
      <c r="F124" s="112"/>
      <c r="G124" s="84"/>
      <c r="H124" s="84" t="s">
        <v>80</v>
      </c>
      <c r="I124" s="84" t="s">
        <v>7</v>
      </c>
      <c r="J124" s="74">
        <f t="shared" si="82"/>
        <v>7087.37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>
        <v>354.37</v>
      </c>
      <c r="AC124" s="85">
        <v>354.37</v>
      </c>
      <c r="AD124" s="85">
        <v>6378.63</v>
      </c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7"/>
      <c r="CH124" s="88"/>
      <c r="CI124" s="88"/>
      <c r="CJ124" s="88"/>
      <c r="CK124" s="88"/>
      <c r="CL124" s="8"/>
      <c r="CM124" s="89"/>
      <c r="CN124" s="21"/>
      <c r="CQ124" s="73">
        <f t="shared" si="104"/>
        <v>1</v>
      </c>
    </row>
    <row r="125" spans="1:95" ht="14.15" customHeight="1" x14ac:dyDescent="0.4">
      <c r="A125" s="64">
        <f t="shared" si="81"/>
        <v>125</v>
      </c>
      <c r="B125" s="84"/>
      <c r="C125" s="84"/>
      <c r="D125" s="84"/>
      <c r="E125" s="84"/>
      <c r="F125" s="112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8">
        <f>SUM(K126:K129)</f>
        <v>0</v>
      </c>
      <c r="L125" s="108">
        <f t="shared" ref="L125:BW125" si="126">SUM(L126:L129)</f>
        <v>0</v>
      </c>
      <c r="M125" s="108">
        <f t="shared" si="126"/>
        <v>0</v>
      </c>
      <c r="N125" s="108">
        <f t="shared" si="126"/>
        <v>0</v>
      </c>
      <c r="O125" s="108">
        <f t="shared" si="126"/>
        <v>0</v>
      </c>
      <c r="P125" s="108">
        <f t="shared" si="126"/>
        <v>0</v>
      </c>
      <c r="Q125" s="108">
        <f t="shared" si="126"/>
        <v>0</v>
      </c>
      <c r="R125" s="108">
        <f t="shared" si="126"/>
        <v>0</v>
      </c>
      <c r="S125" s="108">
        <f t="shared" si="126"/>
        <v>0</v>
      </c>
      <c r="T125" s="108">
        <f t="shared" si="126"/>
        <v>0</v>
      </c>
      <c r="U125" s="108">
        <f t="shared" si="126"/>
        <v>0</v>
      </c>
      <c r="V125" s="108">
        <f t="shared" si="126"/>
        <v>0</v>
      </c>
      <c r="W125" s="108">
        <f t="shared" si="126"/>
        <v>0</v>
      </c>
      <c r="X125" s="108">
        <f t="shared" si="126"/>
        <v>0</v>
      </c>
      <c r="Y125" s="108">
        <f t="shared" si="126"/>
        <v>0</v>
      </c>
      <c r="Z125" s="108">
        <f t="shared" si="126"/>
        <v>0</v>
      </c>
      <c r="AA125" s="108">
        <f t="shared" si="126"/>
        <v>0</v>
      </c>
      <c r="AB125" s="108">
        <f t="shared" si="126"/>
        <v>0</v>
      </c>
      <c r="AC125" s="108">
        <f t="shared" si="126"/>
        <v>0</v>
      </c>
      <c r="AD125" s="108">
        <f t="shared" si="126"/>
        <v>0</v>
      </c>
      <c r="AE125" s="108">
        <f t="shared" si="126"/>
        <v>0</v>
      </c>
      <c r="AF125" s="108">
        <f t="shared" si="126"/>
        <v>0</v>
      </c>
      <c r="AG125" s="108">
        <f t="shared" si="126"/>
        <v>0</v>
      </c>
      <c r="AH125" s="108">
        <f t="shared" si="126"/>
        <v>0</v>
      </c>
      <c r="AI125" s="108">
        <f t="shared" si="126"/>
        <v>0</v>
      </c>
      <c r="AJ125" s="108">
        <f t="shared" si="126"/>
        <v>0</v>
      </c>
      <c r="AK125" s="108">
        <f t="shared" si="126"/>
        <v>0</v>
      </c>
      <c r="AL125" s="108">
        <f t="shared" si="126"/>
        <v>0</v>
      </c>
      <c r="AM125" s="108">
        <f t="shared" si="126"/>
        <v>0</v>
      </c>
      <c r="AN125" s="108">
        <f t="shared" si="126"/>
        <v>0</v>
      </c>
      <c r="AO125" s="108">
        <f t="shared" si="126"/>
        <v>0</v>
      </c>
      <c r="AP125" s="108">
        <f t="shared" si="126"/>
        <v>0</v>
      </c>
      <c r="AQ125" s="108">
        <f t="shared" si="126"/>
        <v>0</v>
      </c>
      <c r="AR125" s="108">
        <f t="shared" si="126"/>
        <v>0</v>
      </c>
      <c r="AS125" s="108">
        <f t="shared" si="126"/>
        <v>0</v>
      </c>
      <c r="AT125" s="108">
        <f t="shared" si="126"/>
        <v>0</v>
      </c>
      <c r="AU125" s="108">
        <f t="shared" si="126"/>
        <v>0</v>
      </c>
      <c r="AV125" s="108">
        <f t="shared" si="126"/>
        <v>0</v>
      </c>
      <c r="AW125" s="108">
        <f t="shared" si="126"/>
        <v>0</v>
      </c>
      <c r="AX125" s="108">
        <f t="shared" si="126"/>
        <v>0</v>
      </c>
      <c r="AY125" s="108">
        <f t="shared" si="126"/>
        <v>0</v>
      </c>
      <c r="AZ125" s="108">
        <f t="shared" si="126"/>
        <v>0</v>
      </c>
      <c r="BA125" s="108">
        <f t="shared" si="126"/>
        <v>0</v>
      </c>
      <c r="BB125" s="108">
        <f t="shared" si="126"/>
        <v>0</v>
      </c>
      <c r="BC125" s="108">
        <f t="shared" si="126"/>
        <v>0</v>
      </c>
      <c r="BD125" s="108">
        <f t="shared" si="126"/>
        <v>0</v>
      </c>
      <c r="BE125" s="108">
        <f t="shared" si="126"/>
        <v>0</v>
      </c>
      <c r="BF125" s="108">
        <f t="shared" si="126"/>
        <v>0</v>
      </c>
      <c r="BG125" s="108">
        <f t="shared" si="126"/>
        <v>0</v>
      </c>
      <c r="BH125" s="108">
        <f t="shared" si="126"/>
        <v>0</v>
      </c>
      <c r="BI125" s="108">
        <f t="shared" si="126"/>
        <v>0</v>
      </c>
      <c r="BJ125" s="108">
        <f t="shared" si="126"/>
        <v>0</v>
      </c>
      <c r="BK125" s="108">
        <f t="shared" si="126"/>
        <v>0</v>
      </c>
      <c r="BL125" s="108">
        <f t="shared" si="126"/>
        <v>0</v>
      </c>
      <c r="BM125" s="108">
        <f t="shared" si="126"/>
        <v>0</v>
      </c>
      <c r="BN125" s="108">
        <f t="shared" si="126"/>
        <v>0</v>
      </c>
      <c r="BO125" s="108">
        <f t="shared" si="126"/>
        <v>0</v>
      </c>
      <c r="BP125" s="108">
        <f t="shared" si="126"/>
        <v>0</v>
      </c>
      <c r="BQ125" s="108">
        <f t="shared" si="126"/>
        <v>0</v>
      </c>
      <c r="BR125" s="108">
        <f t="shared" si="126"/>
        <v>0</v>
      </c>
      <c r="BS125" s="108">
        <f t="shared" si="126"/>
        <v>0</v>
      </c>
      <c r="BT125" s="108">
        <f t="shared" si="126"/>
        <v>0</v>
      </c>
      <c r="BU125" s="108">
        <f t="shared" si="126"/>
        <v>0</v>
      </c>
      <c r="BV125" s="108">
        <f t="shared" si="126"/>
        <v>0</v>
      </c>
      <c r="BW125" s="108">
        <f t="shared" si="126"/>
        <v>0</v>
      </c>
      <c r="BX125" s="108">
        <f t="shared" ref="BX125:CV125" si="127">SUM(BX126:BX129)</f>
        <v>0</v>
      </c>
      <c r="BY125" s="108">
        <f t="shared" si="127"/>
        <v>0</v>
      </c>
      <c r="BZ125" s="108">
        <f t="shared" si="127"/>
        <v>0</v>
      </c>
      <c r="CA125" s="108">
        <f t="shared" si="127"/>
        <v>0</v>
      </c>
      <c r="CB125" s="108">
        <f t="shared" si="127"/>
        <v>0</v>
      </c>
      <c r="CC125" s="108">
        <f t="shared" si="127"/>
        <v>0</v>
      </c>
      <c r="CD125" s="108">
        <f t="shared" si="127"/>
        <v>0</v>
      </c>
      <c r="CE125" s="108">
        <f t="shared" si="127"/>
        <v>0</v>
      </c>
      <c r="CF125" s="108">
        <f t="shared" si="127"/>
        <v>0</v>
      </c>
      <c r="CG125" s="109">
        <f>SUM(CG126:CG129)</f>
        <v>0</v>
      </c>
      <c r="CH125" s="92">
        <f t="shared" ref="CH125:CK125" si="128">SUM(CH126:CH129)</f>
        <v>0</v>
      </c>
      <c r="CI125" s="92">
        <f t="shared" si="128"/>
        <v>0</v>
      </c>
      <c r="CJ125" s="92">
        <f t="shared" si="128"/>
        <v>0</v>
      </c>
      <c r="CK125" s="92">
        <f t="shared" si="128"/>
        <v>0</v>
      </c>
      <c r="CL125" s="8"/>
      <c r="CM125" s="89"/>
      <c r="CN125" s="21"/>
      <c r="CQ125" s="72"/>
    </row>
    <row r="126" spans="1:95" ht="14.15" customHeight="1" x14ac:dyDescent="0.4">
      <c r="A126" s="64">
        <f t="shared" si="81"/>
        <v>126</v>
      </c>
      <c r="B126" s="84"/>
      <c r="C126" s="84"/>
      <c r="D126" s="84"/>
      <c r="E126" s="84"/>
      <c r="F126" s="112"/>
      <c r="G126" s="112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7"/>
      <c r="CH126" s="88"/>
      <c r="CI126" s="88"/>
      <c r="CJ126" s="88"/>
      <c r="CK126" s="88"/>
      <c r="CL126" s="8"/>
      <c r="CM126" s="89"/>
      <c r="CN126" s="21"/>
      <c r="CQ126" s="72"/>
    </row>
    <row r="127" spans="1:95" ht="14.15" customHeight="1" x14ac:dyDescent="0.4">
      <c r="A127" s="64">
        <f t="shared" si="81"/>
        <v>127</v>
      </c>
      <c r="B127" s="84"/>
      <c r="C127" s="84"/>
      <c r="D127" s="84"/>
      <c r="E127" s="84"/>
      <c r="F127" s="112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7"/>
      <c r="CH127" s="88"/>
      <c r="CI127" s="88"/>
      <c r="CJ127" s="88"/>
      <c r="CK127" s="88"/>
      <c r="CL127" s="8"/>
      <c r="CM127" s="89"/>
      <c r="CN127" s="21"/>
      <c r="CQ127" s="72"/>
    </row>
    <row r="128" spans="1:95" ht="14.15" customHeight="1" x14ac:dyDescent="0.4">
      <c r="A128" s="64">
        <f t="shared" si="81"/>
        <v>128</v>
      </c>
      <c r="B128" s="84"/>
      <c r="C128" s="84"/>
      <c r="D128" s="84"/>
      <c r="E128" s="84"/>
      <c r="F128" s="112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7"/>
      <c r="CH128" s="88"/>
      <c r="CI128" s="88"/>
      <c r="CJ128" s="88"/>
      <c r="CK128" s="88"/>
      <c r="CL128" s="8"/>
      <c r="CM128" s="89"/>
      <c r="CN128" s="21"/>
      <c r="CQ128" s="72"/>
    </row>
    <row r="129" spans="1:100" ht="14.15" customHeight="1" x14ac:dyDescent="0.4">
      <c r="A129" s="64">
        <f t="shared" si="81"/>
        <v>129</v>
      </c>
      <c r="B129" s="84"/>
      <c r="C129" s="84"/>
      <c r="D129" s="84"/>
      <c r="E129" s="84"/>
      <c r="F129" s="112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7"/>
      <c r="CH129" s="88"/>
      <c r="CI129" s="88"/>
      <c r="CJ129" s="88"/>
      <c r="CK129" s="88"/>
      <c r="CL129" s="8"/>
      <c r="CM129" s="89"/>
      <c r="CN129" s="21"/>
      <c r="CQ129" s="72"/>
    </row>
    <row r="130" spans="1:100" ht="14.15" customHeight="1" x14ac:dyDescent="0.4">
      <c r="A130" s="64">
        <f t="shared" si="81"/>
        <v>130</v>
      </c>
      <c r="B130" s="84"/>
      <c r="C130" s="84"/>
      <c r="D130" s="84"/>
      <c r="E130" s="84"/>
      <c r="F130" s="112"/>
      <c r="G130" s="82" t="s">
        <v>46</v>
      </c>
      <c r="H130" s="111" t="str">
        <f>$H$55</f>
        <v xml:space="preserve">דרוג נמוך מ- BBB- או לא מדורג </v>
      </c>
      <c r="I130" s="84"/>
      <c r="J130" s="74">
        <f t="shared" si="82"/>
        <v>44572.82</v>
      </c>
      <c r="K130" s="108">
        <f>SUM(K131:K134)</f>
        <v>0</v>
      </c>
      <c r="L130" s="108">
        <f t="shared" ref="L130:BW130" si="129">SUM(L131:L134)</f>
        <v>232.27</v>
      </c>
      <c r="M130" s="108">
        <f t="shared" si="129"/>
        <v>6854.35</v>
      </c>
      <c r="N130" s="108">
        <f t="shared" si="129"/>
        <v>0</v>
      </c>
      <c r="O130" s="108">
        <f t="shared" si="129"/>
        <v>0</v>
      </c>
      <c r="P130" s="108">
        <f t="shared" si="129"/>
        <v>0</v>
      </c>
      <c r="Q130" s="108">
        <f t="shared" si="129"/>
        <v>15975.04</v>
      </c>
      <c r="R130" s="108">
        <f t="shared" si="129"/>
        <v>0</v>
      </c>
      <c r="S130" s="108">
        <f t="shared" si="129"/>
        <v>0</v>
      </c>
      <c r="T130" s="108">
        <f t="shared" si="129"/>
        <v>0</v>
      </c>
      <c r="U130" s="108">
        <f t="shared" si="129"/>
        <v>0</v>
      </c>
      <c r="V130" s="108">
        <f t="shared" si="129"/>
        <v>0</v>
      </c>
      <c r="W130" s="108">
        <f t="shared" si="129"/>
        <v>0</v>
      </c>
      <c r="X130" s="108">
        <f t="shared" si="129"/>
        <v>1349.13</v>
      </c>
      <c r="Y130" s="108">
        <f t="shared" si="129"/>
        <v>0</v>
      </c>
      <c r="Z130" s="108">
        <f t="shared" si="129"/>
        <v>0</v>
      </c>
      <c r="AA130" s="108">
        <f t="shared" si="129"/>
        <v>0</v>
      </c>
      <c r="AB130" s="108">
        <f t="shared" si="129"/>
        <v>347.40999999999997</v>
      </c>
      <c r="AC130" s="108">
        <f t="shared" si="129"/>
        <v>112.74</v>
      </c>
      <c r="AD130" s="108">
        <f t="shared" si="129"/>
        <v>6674.34</v>
      </c>
      <c r="AE130" s="108">
        <f t="shared" si="129"/>
        <v>977.5</v>
      </c>
      <c r="AF130" s="108">
        <f t="shared" si="129"/>
        <v>1022.96</v>
      </c>
      <c r="AG130" s="108">
        <f t="shared" si="129"/>
        <v>898.43</v>
      </c>
      <c r="AH130" s="108">
        <f t="shared" si="129"/>
        <v>1323.43</v>
      </c>
      <c r="AI130" s="108">
        <f t="shared" si="129"/>
        <v>0</v>
      </c>
      <c r="AJ130" s="108">
        <f t="shared" si="129"/>
        <v>511</v>
      </c>
      <c r="AK130" s="108">
        <f t="shared" si="129"/>
        <v>5616.95</v>
      </c>
      <c r="AL130" s="108">
        <f t="shared" si="129"/>
        <v>700.53</v>
      </c>
      <c r="AM130" s="108">
        <f t="shared" si="129"/>
        <v>1976.74</v>
      </c>
      <c r="AN130" s="108">
        <f t="shared" si="129"/>
        <v>0</v>
      </c>
      <c r="AO130" s="108">
        <f t="shared" si="129"/>
        <v>0</v>
      </c>
      <c r="AP130" s="108">
        <f t="shared" si="129"/>
        <v>0</v>
      </c>
      <c r="AQ130" s="108">
        <f t="shared" si="129"/>
        <v>0</v>
      </c>
      <c r="AR130" s="108">
        <f t="shared" si="129"/>
        <v>0</v>
      </c>
      <c r="AS130" s="108">
        <f t="shared" si="129"/>
        <v>0</v>
      </c>
      <c r="AT130" s="108">
        <f t="shared" si="129"/>
        <v>0</v>
      </c>
      <c r="AU130" s="108">
        <f t="shared" si="129"/>
        <v>0</v>
      </c>
      <c r="AV130" s="108">
        <f t="shared" si="129"/>
        <v>0</v>
      </c>
      <c r="AW130" s="108">
        <f t="shared" si="129"/>
        <v>0</v>
      </c>
      <c r="AX130" s="108">
        <f t="shared" si="129"/>
        <v>0</v>
      </c>
      <c r="AY130" s="108">
        <f t="shared" si="129"/>
        <v>0</v>
      </c>
      <c r="AZ130" s="108">
        <f t="shared" si="129"/>
        <v>0</v>
      </c>
      <c r="BA130" s="108">
        <f t="shared" si="129"/>
        <v>0</v>
      </c>
      <c r="BB130" s="108">
        <f t="shared" si="129"/>
        <v>0</v>
      </c>
      <c r="BC130" s="108">
        <f t="shared" si="129"/>
        <v>0</v>
      </c>
      <c r="BD130" s="108">
        <f t="shared" si="129"/>
        <v>0</v>
      </c>
      <c r="BE130" s="108">
        <f t="shared" si="129"/>
        <v>0</v>
      </c>
      <c r="BF130" s="108">
        <f t="shared" si="129"/>
        <v>0</v>
      </c>
      <c r="BG130" s="108">
        <f t="shared" si="129"/>
        <v>0</v>
      </c>
      <c r="BH130" s="108">
        <f t="shared" si="129"/>
        <v>0</v>
      </c>
      <c r="BI130" s="108">
        <f t="shared" si="129"/>
        <v>0</v>
      </c>
      <c r="BJ130" s="108">
        <f t="shared" si="129"/>
        <v>0</v>
      </c>
      <c r="BK130" s="108">
        <f t="shared" si="129"/>
        <v>0</v>
      </c>
      <c r="BL130" s="108">
        <f t="shared" si="129"/>
        <v>0</v>
      </c>
      <c r="BM130" s="108">
        <f t="shared" si="129"/>
        <v>0</v>
      </c>
      <c r="BN130" s="108">
        <f t="shared" si="129"/>
        <v>0</v>
      </c>
      <c r="BO130" s="108">
        <f t="shared" si="129"/>
        <v>0</v>
      </c>
      <c r="BP130" s="108">
        <f t="shared" si="129"/>
        <v>0</v>
      </c>
      <c r="BQ130" s="108">
        <f t="shared" si="129"/>
        <v>0</v>
      </c>
      <c r="BR130" s="108">
        <f t="shared" si="129"/>
        <v>0</v>
      </c>
      <c r="BS130" s="108">
        <f t="shared" si="129"/>
        <v>0</v>
      </c>
      <c r="BT130" s="108">
        <f t="shared" si="129"/>
        <v>0</v>
      </c>
      <c r="BU130" s="108">
        <f t="shared" si="129"/>
        <v>0</v>
      </c>
      <c r="BV130" s="108">
        <f t="shared" si="129"/>
        <v>0</v>
      </c>
      <c r="BW130" s="108">
        <f t="shared" si="129"/>
        <v>0</v>
      </c>
      <c r="BX130" s="108">
        <f t="shared" ref="BX130:CV130" si="130">SUM(BX131:BX134)</f>
        <v>0</v>
      </c>
      <c r="BY130" s="108">
        <f t="shared" si="130"/>
        <v>0</v>
      </c>
      <c r="BZ130" s="108">
        <f t="shared" si="130"/>
        <v>0</v>
      </c>
      <c r="CA130" s="108">
        <f t="shared" si="130"/>
        <v>0</v>
      </c>
      <c r="CB130" s="108">
        <f t="shared" si="130"/>
        <v>0</v>
      </c>
      <c r="CC130" s="108">
        <f t="shared" si="130"/>
        <v>0</v>
      </c>
      <c r="CD130" s="108">
        <f t="shared" si="130"/>
        <v>0</v>
      </c>
      <c r="CE130" s="108">
        <f t="shared" si="130"/>
        <v>0</v>
      </c>
      <c r="CF130" s="108">
        <f t="shared" si="130"/>
        <v>0</v>
      </c>
      <c r="CG130" s="109">
        <f>SUM(CG131:CG134)</f>
        <v>0</v>
      </c>
      <c r="CH130" s="92">
        <f t="shared" ref="CH130:CK130" si="131">SUM(CH131:CH134)</f>
        <v>0</v>
      </c>
      <c r="CI130" s="92">
        <f t="shared" si="131"/>
        <v>0</v>
      </c>
      <c r="CJ130" s="92">
        <f t="shared" si="131"/>
        <v>0</v>
      </c>
      <c r="CK130" s="92">
        <f t="shared" si="131"/>
        <v>0</v>
      </c>
      <c r="CL130" s="8"/>
      <c r="CM130" s="89"/>
      <c r="CN130" s="21"/>
      <c r="CQ130" s="73">
        <f t="shared" ref="CQ130:CQ142" si="132">IF(J130&gt;0,1,0)</f>
        <v>1</v>
      </c>
    </row>
    <row r="131" spans="1:100" ht="14.15" customHeight="1" x14ac:dyDescent="0.4">
      <c r="A131" s="64">
        <f t="shared" si="81"/>
        <v>131</v>
      </c>
      <c r="B131" s="84"/>
      <c r="C131" s="84"/>
      <c r="D131" s="84"/>
      <c r="E131" s="84"/>
      <c r="F131" s="112"/>
      <c r="G131" s="112"/>
      <c r="H131" s="84" t="s">
        <v>61</v>
      </c>
      <c r="I131" s="84" t="s">
        <v>62</v>
      </c>
      <c r="J131" s="74">
        <f t="shared" si="82"/>
        <v>33104.49</v>
      </c>
      <c r="K131" s="85"/>
      <c r="L131" s="85">
        <v>232.27</v>
      </c>
      <c r="M131" s="85">
        <v>6854.35</v>
      </c>
      <c r="N131" s="85"/>
      <c r="O131" s="85"/>
      <c r="P131" s="85"/>
      <c r="Q131" s="85">
        <v>15975.04</v>
      </c>
      <c r="R131" s="85"/>
      <c r="S131" s="85"/>
      <c r="T131" s="85"/>
      <c r="U131" s="85"/>
      <c r="V131" s="85"/>
      <c r="W131" s="85"/>
      <c r="X131" s="85">
        <v>1349.13</v>
      </c>
      <c r="Y131" s="85"/>
      <c r="Z131" s="85"/>
      <c r="AA131" s="85"/>
      <c r="AB131" s="85">
        <v>124.53</v>
      </c>
      <c r="AC131" s="85">
        <v>47.44</v>
      </c>
      <c r="AD131" s="85">
        <v>2322.67</v>
      </c>
      <c r="AE131" s="85">
        <v>977.5</v>
      </c>
      <c r="AF131" s="85">
        <v>1022.96</v>
      </c>
      <c r="AG131" s="85">
        <v>898.43</v>
      </c>
      <c r="AH131" s="85">
        <v>1323.43</v>
      </c>
      <c r="AI131" s="85"/>
      <c r="AJ131" s="85"/>
      <c r="AK131" s="85"/>
      <c r="AL131" s="85"/>
      <c r="AM131" s="85">
        <v>1976.74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7"/>
      <c r="CH131" s="88"/>
      <c r="CI131" s="88"/>
      <c r="CJ131" s="88"/>
      <c r="CK131" s="88"/>
      <c r="CL131" s="8"/>
      <c r="CM131" s="89"/>
      <c r="CN131" s="21"/>
      <c r="CQ131" s="73">
        <f t="shared" si="132"/>
        <v>1</v>
      </c>
    </row>
    <row r="132" spans="1:100" ht="14.15" customHeight="1" x14ac:dyDescent="0.4">
      <c r="A132" s="64">
        <f t="shared" si="81"/>
        <v>132</v>
      </c>
      <c r="B132" s="84"/>
      <c r="C132" s="84"/>
      <c r="D132" s="84"/>
      <c r="E132" s="84"/>
      <c r="F132" s="112"/>
      <c r="G132" s="84"/>
      <c r="H132" s="84" t="s">
        <v>63</v>
      </c>
      <c r="I132" s="84" t="s">
        <v>64</v>
      </c>
      <c r="J132" s="74">
        <f t="shared" si="82"/>
        <v>11468.33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222.88</v>
      </c>
      <c r="AC132" s="85">
        <v>65.3</v>
      </c>
      <c r="AD132" s="85">
        <v>4351.67</v>
      </c>
      <c r="AE132" s="85"/>
      <c r="AF132" s="85"/>
      <c r="AG132" s="85"/>
      <c r="AH132" s="85"/>
      <c r="AI132" s="85"/>
      <c r="AJ132" s="85">
        <v>511</v>
      </c>
      <c r="AK132" s="85">
        <v>5616.95</v>
      </c>
      <c r="AL132" s="85">
        <v>700.53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7"/>
      <c r="CH132" s="88"/>
      <c r="CI132" s="88"/>
      <c r="CJ132" s="88"/>
      <c r="CK132" s="88"/>
      <c r="CL132" s="8"/>
      <c r="CM132" s="89"/>
      <c r="CN132" s="21"/>
      <c r="CQ132" s="73">
        <f t="shared" si="132"/>
        <v>1</v>
      </c>
    </row>
    <row r="133" spans="1:100" ht="14.15" customHeight="1" x14ac:dyDescent="0.4">
      <c r="A133" s="64">
        <f t="shared" si="81"/>
        <v>133</v>
      </c>
      <c r="B133" s="84"/>
      <c r="C133" s="84"/>
      <c r="D133" s="84"/>
      <c r="E133" s="84"/>
      <c r="F133" s="112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7"/>
      <c r="CH133" s="88"/>
      <c r="CI133" s="88"/>
      <c r="CJ133" s="88"/>
      <c r="CK133" s="88"/>
      <c r="CL133" s="8"/>
      <c r="CM133" s="89"/>
      <c r="CN133" s="21"/>
      <c r="CQ133" s="73">
        <f t="shared" si="132"/>
        <v>0</v>
      </c>
    </row>
    <row r="134" spans="1:100" ht="14.15" customHeight="1" x14ac:dyDescent="0.4">
      <c r="A134" s="64">
        <f t="shared" si="81"/>
        <v>134</v>
      </c>
      <c r="B134" s="84"/>
      <c r="C134" s="84"/>
      <c r="D134" s="84"/>
      <c r="E134" s="84"/>
      <c r="F134" s="112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7"/>
      <c r="CH134" s="88"/>
      <c r="CI134" s="88"/>
      <c r="CJ134" s="88"/>
      <c r="CK134" s="88"/>
      <c r="CL134" s="8"/>
      <c r="CM134" s="89"/>
      <c r="CN134" s="21"/>
      <c r="CQ134" s="73">
        <f t="shared" si="132"/>
        <v>0</v>
      </c>
    </row>
    <row r="135" spans="1:100" s="63" customFormat="1" ht="14.15" customHeight="1" x14ac:dyDescent="0.4">
      <c r="A135" s="64">
        <f t="shared" si="81"/>
        <v>135</v>
      </c>
      <c r="B135" s="82"/>
      <c r="C135" s="82"/>
      <c r="D135" s="82"/>
      <c r="E135" s="82" t="s">
        <v>22</v>
      </c>
      <c r="F135" s="120" t="s">
        <v>35</v>
      </c>
      <c r="G135" s="82"/>
      <c r="H135" s="82"/>
      <c r="I135" s="82"/>
      <c r="J135" s="74">
        <f t="shared" si="82"/>
        <v>222161.74000000002</v>
      </c>
      <c r="K135" s="70">
        <f>SUM(K136,K140,K145,K149)</f>
        <v>0</v>
      </c>
      <c r="L135" s="70">
        <f t="shared" ref="L135:BW135" si="133">SUM(L136,L140,L145,L149)</f>
        <v>74.47</v>
      </c>
      <c r="M135" s="70">
        <f t="shared" si="133"/>
        <v>6148.62</v>
      </c>
      <c r="N135" s="70">
        <f t="shared" si="133"/>
        <v>0</v>
      </c>
      <c r="O135" s="70">
        <f t="shared" si="133"/>
        <v>555.71</v>
      </c>
      <c r="P135" s="70">
        <f t="shared" si="133"/>
        <v>0</v>
      </c>
      <c r="Q135" s="70">
        <f t="shared" si="133"/>
        <v>14614.699999999999</v>
      </c>
      <c r="R135" s="70">
        <f t="shared" si="133"/>
        <v>0</v>
      </c>
      <c r="S135" s="70">
        <f t="shared" si="133"/>
        <v>8390.23</v>
      </c>
      <c r="T135" s="70">
        <f t="shared" si="133"/>
        <v>0</v>
      </c>
      <c r="U135" s="70">
        <f t="shared" si="133"/>
        <v>39117.410000000003</v>
      </c>
      <c r="V135" s="70">
        <f t="shared" si="133"/>
        <v>0</v>
      </c>
      <c r="W135" s="70">
        <f t="shared" si="133"/>
        <v>0</v>
      </c>
      <c r="X135" s="70">
        <f t="shared" si="133"/>
        <v>863.91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4159.51</v>
      </c>
      <c r="AC135" s="70">
        <f t="shared" si="133"/>
        <v>2355.67</v>
      </c>
      <c r="AD135" s="70">
        <f t="shared" si="133"/>
        <v>68831.83</v>
      </c>
      <c r="AE135" s="70">
        <f t="shared" si="133"/>
        <v>830.16</v>
      </c>
      <c r="AF135" s="70">
        <f t="shared" si="133"/>
        <v>609.66999999999996</v>
      </c>
      <c r="AG135" s="70">
        <f t="shared" si="133"/>
        <v>441.78000000000003</v>
      </c>
      <c r="AH135" s="70">
        <f t="shared" si="133"/>
        <v>866.37</v>
      </c>
      <c r="AI135" s="70">
        <f t="shared" si="133"/>
        <v>0</v>
      </c>
      <c r="AJ135" s="70">
        <f t="shared" si="133"/>
        <v>1928.57</v>
      </c>
      <c r="AK135" s="70">
        <f t="shared" si="133"/>
        <v>65998.149999999994</v>
      </c>
      <c r="AL135" s="70">
        <f t="shared" si="133"/>
        <v>3703.5299999999997</v>
      </c>
      <c r="AM135" s="70">
        <f t="shared" si="133"/>
        <v>2671.45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5" customHeight="1" x14ac:dyDescent="0.4">
      <c r="A136" s="64">
        <f t="shared" si="81"/>
        <v>136</v>
      </c>
      <c r="B136" s="82"/>
      <c r="C136" s="82"/>
      <c r="D136" s="82"/>
      <c r="E136" s="82"/>
      <c r="F136" s="110" t="s">
        <v>40</v>
      </c>
      <c r="G136" s="111" t="s">
        <v>70</v>
      </c>
      <c r="H136" s="82"/>
      <c r="I136" s="82"/>
      <c r="J136" s="74">
        <f t="shared" si="82"/>
        <v>42954.439999999995</v>
      </c>
      <c r="K136" s="90">
        <f>SUM(K137:K139)</f>
        <v>0</v>
      </c>
      <c r="L136" s="90">
        <f t="shared" ref="L136:BW136" si="136">SUM(L137:L139)</f>
        <v>0</v>
      </c>
      <c r="M136" s="90">
        <f t="shared" si="136"/>
        <v>0</v>
      </c>
      <c r="N136" s="90">
        <f t="shared" si="136"/>
        <v>0</v>
      </c>
      <c r="O136" s="90">
        <f t="shared" si="136"/>
        <v>0</v>
      </c>
      <c r="P136" s="90">
        <f t="shared" si="136"/>
        <v>0</v>
      </c>
      <c r="Q136" s="90">
        <f t="shared" si="136"/>
        <v>0</v>
      </c>
      <c r="R136" s="90">
        <f t="shared" si="136"/>
        <v>0</v>
      </c>
      <c r="S136" s="90">
        <f t="shared" si="136"/>
        <v>0</v>
      </c>
      <c r="T136" s="90">
        <f t="shared" si="136"/>
        <v>0</v>
      </c>
      <c r="U136" s="90">
        <f t="shared" si="136"/>
        <v>0</v>
      </c>
      <c r="V136" s="90">
        <f t="shared" si="136"/>
        <v>0</v>
      </c>
      <c r="W136" s="90">
        <f t="shared" si="136"/>
        <v>0</v>
      </c>
      <c r="X136" s="90">
        <f t="shared" si="136"/>
        <v>0</v>
      </c>
      <c r="Y136" s="90">
        <f t="shared" si="136"/>
        <v>0</v>
      </c>
      <c r="Z136" s="90">
        <f t="shared" si="136"/>
        <v>0</v>
      </c>
      <c r="AA136" s="90">
        <f t="shared" si="136"/>
        <v>0</v>
      </c>
      <c r="AB136" s="90">
        <f t="shared" si="136"/>
        <v>1287.29</v>
      </c>
      <c r="AC136" s="90">
        <f t="shared" si="136"/>
        <v>612.01</v>
      </c>
      <c r="AD136" s="90">
        <f t="shared" si="136"/>
        <v>20458.98</v>
      </c>
      <c r="AE136" s="90">
        <f t="shared" si="136"/>
        <v>0</v>
      </c>
      <c r="AF136" s="90">
        <f t="shared" si="136"/>
        <v>0</v>
      </c>
      <c r="AG136" s="90">
        <f t="shared" si="136"/>
        <v>0</v>
      </c>
      <c r="AH136" s="90">
        <f t="shared" si="136"/>
        <v>0</v>
      </c>
      <c r="AI136" s="90">
        <f t="shared" si="136"/>
        <v>0</v>
      </c>
      <c r="AJ136" s="90">
        <f t="shared" si="136"/>
        <v>1025.6099999999999</v>
      </c>
      <c r="AK136" s="90">
        <f t="shared" si="136"/>
        <v>18205.7</v>
      </c>
      <c r="AL136" s="90">
        <f t="shared" si="136"/>
        <v>1364.85</v>
      </c>
      <c r="AM136" s="90">
        <f t="shared" si="136"/>
        <v>0</v>
      </c>
      <c r="AN136" s="90">
        <f t="shared" si="136"/>
        <v>0</v>
      </c>
      <c r="AO136" s="90">
        <f t="shared" si="136"/>
        <v>0</v>
      </c>
      <c r="AP136" s="90">
        <f t="shared" si="136"/>
        <v>0</v>
      </c>
      <c r="AQ136" s="90">
        <f t="shared" si="136"/>
        <v>0</v>
      </c>
      <c r="AR136" s="90">
        <f t="shared" si="136"/>
        <v>0</v>
      </c>
      <c r="AS136" s="90">
        <f t="shared" si="136"/>
        <v>0</v>
      </c>
      <c r="AT136" s="90">
        <f t="shared" si="136"/>
        <v>0</v>
      </c>
      <c r="AU136" s="90">
        <f t="shared" si="136"/>
        <v>0</v>
      </c>
      <c r="AV136" s="90">
        <f t="shared" si="136"/>
        <v>0</v>
      </c>
      <c r="AW136" s="90">
        <f t="shared" si="136"/>
        <v>0</v>
      </c>
      <c r="AX136" s="90">
        <f t="shared" si="136"/>
        <v>0</v>
      </c>
      <c r="AY136" s="90">
        <f t="shared" si="136"/>
        <v>0</v>
      </c>
      <c r="AZ136" s="90">
        <f t="shared" si="136"/>
        <v>0</v>
      </c>
      <c r="BA136" s="90">
        <f t="shared" si="136"/>
        <v>0</v>
      </c>
      <c r="BB136" s="90">
        <f t="shared" si="136"/>
        <v>0</v>
      </c>
      <c r="BC136" s="90">
        <f t="shared" si="136"/>
        <v>0</v>
      </c>
      <c r="BD136" s="90">
        <f t="shared" si="136"/>
        <v>0</v>
      </c>
      <c r="BE136" s="90">
        <f t="shared" si="136"/>
        <v>0</v>
      </c>
      <c r="BF136" s="90">
        <f t="shared" si="136"/>
        <v>0</v>
      </c>
      <c r="BG136" s="90">
        <f t="shared" si="136"/>
        <v>0</v>
      </c>
      <c r="BH136" s="90">
        <f t="shared" si="136"/>
        <v>0</v>
      </c>
      <c r="BI136" s="90">
        <f t="shared" si="136"/>
        <v>0</v>
      </c>
      <c r="BJ136" s="90">
        <f t="shared" si="136"/>
        <v>0</v>
      </c>
      <c r="BK136" s="90">
        <f t="shared" si="136"/>
        <v>0</v>
      </c>
      <c r="BL136" s="90">
        <f t="shared" si="136"/>
        <v>0</v>
      </c>
      <c r="BM136" s="90">
        <f t="shared" si="136"/>
        <v>0</v>
      </c>
      <c r="BN136" s="90">
        <f t="shared" si="136"/>
        <v>0</v>
      </c>
      <c r="BO136" s="90">
        <f t="shared" si="136"/>
        <v>0</v>
      </c>
      <c r="BP136" s="90">
        <f t="shared" si="136"/>
        <v>0</v>
      </c>
      <c r="BQ136" s="90">
        <f t="shared" si="136"/>
        <v>0</v>
      </c>
      <c r="BR136" s="90">
        <f t="shared" si="136"/>
        <v>0</v>
      </c>
      <c r="BS136" s="90">
        <f t="shared" si="136"/>
        <v>0</v>
      </c>
      <c r="BT136" s="90">
        <f t="shared" si="136"/>
        <v>0</v>
      </c>
      <c r="BU136" s="90">
        <f t="shared" si="136"/>
        <v>0</v>
      </c>
      <c r="BV136" s="90">
        <f t="shared" si="136"/>
        <v>0</v>
      </c>
      <c r="BW136" s="90">
        <f t="shared" si="136"/>
        <v>0</v>
      </c>
      <c r="BX136" s="90">
        <f t="shared" ref="BX136:CV136" si="137">SUM(BX137:BX139)</f>
        <v>0</v>
      </c>
      <c r="BY136" s="90">
        <f t="shared" si="137"/>
        <v>0</v>
      </c>
      <c r="BZ136" s="90">
        <f t="shared" si="137"/>
        <v>0</v>
      </c>
      <c r="CA136" s="90">
        <f t="shared" si="137"/>
        <v>0</v>
      </c>
      <c r="CB136" s="90">
        <f t="shared" si="137"/>
        <v>0</v>
      </c>
      <c r="CC136" s="90">
        <f t="shared" si="137"/>
        <v>0</v>
      </c>
      <c r="CD136" s="90">
        <f t="shared" si="137"/>
        <v>0</v>
      </c>
      <c r="CE136" s="90">
        <f t="shared" si="137"/>
        <v>0</v>
      </c>
      <c r="CF136" s="90">
        <f t="shared" si="137"/>
        <v>0</v>
      </c>
      <c r="CG136" s="91">
        <f>SUM(CG137:CG139)</f>
        <v>0</v>
      </c>
      <c r="CH136" s="92">
        <f t="shared" ref="CH136:CK136" si="138">SUM(CH137:CH139)</f>
        <v>0</v>
      </c>
      <c r="CI136" s="92">
        <f t="shared" si="138"/>
        <v>0</v>
      </c>
      <c r="CJ136" s="92">
        <f t="shared" si="138"/>
        <v>0</v>
      </c>
      <c r="CK136" s="92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5" customHeight="1" x14ac:dyDescent="0.4">
      <c r="A137" s="64">
        <f t="shared" si="81"/>
        <v>137</v>
      </c>
      <c r="B137" s="84"/>
      <c r="C137" s="84"/>
      <c r="D137" s="84"/>
      <c r="E137" s="84"/>
      <c r="F137" s="110"/>
      <c r="G137" s="84" t="s">
        <v>42</v>
      </c>
      <c r="H137" s="114" t="str">
        <f>$H$78</f>
        <v xml:space="preserve">דרוג A- ומעלה </v>
      </c>
      <c r="I137" s="114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7"/>
      <c r="CH137" s="88"/>
      <c r="CI137" s="88"/>
      <c r="CJ137" s="88"/>
      <c r="CK137" s="88"/>
      <c r="CL137" s="8"/>
      <c r="CM137" s="121"/>
      <c r="CN137" s="21"/>
      <c r="CQ137" s="73">
        <f t="shared" si="132"/>
        <v>0</v>
      </c>
    </row>
    <row r="138" spans="1:100" ht="14.15" customHeight="1" x14ac:dyDescent="0.4">
      <c r="A138" s="64">
        <f t="shared" si="81"/>
        <v>138</v>
      </c>
      <c r="B138" s="84"/>
      <c r="C138" s="84"/>
      <c r="D138" s="84"/>
      <c r="E138" s="84"/>
      <c r="F138" s="110"/>
      <c r="G138" s="84" t="s">
        <v>55</v>
      </c>
      <c r="H138" s="114" t="str">
        <f>$H$79</f>
        <v>דרוג BBB- ועד BBB+</v>
      </c>
      <c r="I138" s="84"/>
      <c r="J138" s="74">
        <f t="shared" si="82"/>
        <v>21463.019999999997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769.73</v>
      </c>
      <c r="AC138" s="85">
        <v>107.36</v>
      </c>
      <c r="AD138" s="85">
        <v>7357.22</v>
      </c>
      <c r="AE138" s="85"/>
      <c r="AF138" s="85"/>
      <c r="AG138" s="85"/>
      <c r="AH138" s="85"/>
      <c r="AI138" s="85"/>
      <c r="AJ138" s="85">
        <v>623.79999999999995</v>
      </c>
      <c r="AK138" s="85">
        <v>12604.91</v>
      </c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7"/>
      <c r="CH138" s="88"/>
      <c r="CI138" s="88"/>
      <c r="CJ138" s="88"/>
      <c r="CK138" s="88"/>
      <c r="CL138" s="8"/>
      <c r="CM138" s="121"/>
      <c r="CN138" s="21"/>
      <c r="CQ138" s="73">
        <f t="shared" si="132"/>
        <v>1</v>
      </c>
    </row>
    <row r="139" spans="1:100" ht="14.15" customHeight="1" x14ac:dyDescent="0.4">
      <c r="A139" s="64">
        <f t="shared" ref="A139:A202" si="139">A138+1</f>
        <v>139</v>
      </c>
      <c r="B139" s="84"/>
      <c r="C139" s="84"/>
      <c r="D139" s="84"/>
      <c r="E139" s="84"/>
      <c r="F139" s="112"/>
      <c r="G139" s="84" t="s">
        <v>44</v>
      </c>
      <c r="H139" s="114" t="str">
        <f>$H$80</f>
        <v xml:space="preserve">דרוג נמוך מ- BBB- או לא מדורג </v>
      </c>
      <c r="I139" s="84"/>
      <c r="J139" s="74">
        <f t="shared" ref="J139:J206" si="140">SUM(K139:CG139)</f>
        <v>21491.42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517.55999999999995</v>
      </c>
      <c r="AC139" s="85">
        <v>504.65</v>
      </c>
      <c r="AD139" s="85">
        <v>13101.76</v>
      </c>
      <c r="AE139" s="85"/>
      <c r="AF139" s="85"/>
      <c r="AG139" s="85"/>
      <c r="AH139" s="85"/>
      <c r="AI139" s="85"/>
      <c r="AJ139" s="85">
        <v>401.81</v>
      </c>
      <c r="AK139" s="85">
        <v>5600.79</v>
      </c>
      <c r="AL139" s="85">
        <v>1364.85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7"/>
      <c r="CH139" s="88"/>
      <c r="CI139" s="88"/>
      <c r="CJ139" s="88"/>
      <c r="CK139" s="88"/>
      <c r="CL139" s="8"/>
      <c r="CM139" s="121"/>
      <c r="CN139" s="21"/>
      <c r="CQ139" s="73">
        <f t="shared" si="132"/>
        <v>1</v>
      </c>
    </row>
    <row r="140" spans="1:100" s="63" customFormat="1" ht="14.15" customHeight="1" x14ac:dyDescent="0.4">
      <c r="A140" s="64">
        <f t="shared" si="139"/>
        <v>140</v>
      </c>
      <c r="B140" s="82"/>
      <c r="C140" s="82"/>
      <c r="D140" s="82"/>
      <c r="E140" s="82"/>
      <c r="F140" s="110" t="s">
        <v>52</v>
      </c>
      <c r="G140" s="111" t="s">
        <v>73</v>
      </c>
      <c r="H140" s="82"/>
      <c r="I140" s="82"/>
      <c r="J140" s="74">
        <f t="shared" si="140"/>
        <v>0</v>
      </c>
      <c r="K140" s="90">
        <f>SUM(K141:K144)</f>
        <v>0</v>
      </c>
      <c r="L140" s="90">
        <f t="shared" ref="L140:BW140" si="141">SUM(L141:L144)</f>
        <v>0</v>
      </c>
      <c r="M140" s="90">
        <f t="shared" si="141"/>
        <v>0</v>
      </c>
      <c r="N140" s="90">
        <f t="shared" si="141"/>
        <v>0</v>
      </c>
      <c r="O140" s="90">
        <f t="shared" si="141"/>
        <v>0</v>
      </c>
      <c r="P140" s="90">
        <f t="shared" si="141"/>
        <v>0</v>
      </c>
      <c r="Q140" s="90">
        <f t="shared" si="141"/>
        <v>0</v>
      </c>
      <c r="R140" s="90">
        <f t="shared" si="141"/>
        <v>0</v>
      </c>
      <c r="S140" s="90">
        <f t="shared" si="141"/>
        <v>0</v>
      </c>
      <c r="T140" s="90">
        <f t="shared" si="141"/>
        <v>0</v>
      </c>
      <c r="U140" s="90">
        <f t="shared" si="141"/>
        <v>0</v>
      </c>
      <c r="V140" s="90">
        <f t="shared" si="141"/>
        <v>0</v>
      </c>
      <c r="W140" s="90">
        <f t="shared" si="141"/>
        <v>0</v>
      </c>
      <c r="X140" s="90">
        <f t="shared" si="141"/>
        <v>0</v>
      </c>
      <c r="Y140" s="90">
        <f t="shared" si="141"/>
        <v>0</v>
      </c>
      <c r="Z140" s="90">
        <f t="shared" si="141"/>
        <v>0</v>
      </c>
      <c r="AA140" s="90">
        <f t="shared" si="141"/>
        <v>0</v>
      </c>
      <c r="AB140" s="90">
        <f t="shared" si="141"/>
        <v>0</v>
      </c>
      <c r="AC140" s="90">
        <f t="shared" si="141"/>
        <v>0</v>
      </c>
      <c r="AD140" s="90">
        <f t="shared" si="141"/>
        <v>0</v>
      </c>
      <c r="AE140" s="90">
        <f t="shared" si="141"/>
        <v>0</v>
      </c>
      <c r="AF140" s="90">
        <f t="shared" si="141"/>
        <v>0</v>
      </c>
      <c r="AG140" s="90">
        <f t="shared" si="141"/>
        <v>0</v>
      </c>
      <c r="AH140" s="90">
        <f t="shared" si="141"/>
        <v>0</v>
      </c>
      <c r="AI140" s="90">
        <f t="shared" si="141"/>
        <v>0</v>
      </c>
      <c r="AJ140" s="90">
        <f t="shared" si="141"/>
        <v>0</v>
      </c>
      <c r="AK140" s="90">
        <f t="shared" si="141"/>
        <v>0</v>
      </c>
      <c r="AL140" s="90">
        <f t="shared" si="141"/>
        <v>0</v>
      </c>
      <c r="AM140" s="90">
        <f t="shared" si="141"/>
        <v>0</v>
      </c>
      <c r="AN140" s="90">
        <f t="shared" si="141"/>
        <v>0</v>
      </c>
      <c r="AO140" s="90">
        <f t="shared" si="141"/>
        <v>0</v>
      </c>
      <c r="AP140" s="90">
        <f t="shared" si="141"/>
        <v>0</v>
      </c>
      <c r="AQ140" s="90">
        <f t="shared" si="141"/>
        <v>0</v>
      </c>
      <c r="AR140" s="90">
        <f t="shared" si="141"/>
        <v>0</v>
      </c>
      <c r="AS140" s="90">
        <f t="shared" si="141"/>
        <v>0</v>
      </c>
      <c r="AT140" s="90">
        <f t="shared" si="141"/>
        <v>0</v>
      </c>
      <c r="AU140" s="90">
        <f t="shared" si="141"/>
        <v>0</v>
      </c>
      <c r="AV140" s="90">
        <f t="shared" si="141"/>
        <v>0</v>
      </c>
      <c r="AW140" s="90">
        <f t="shared" si="141"/>
        <v>0</v>
      </c>
      <c r="AX140" s="90">
        <f t="shared" si="141"/>
        <v>0</v>
      </c>
      <c r="AY140" s="90">
        <f t="shared" si="141"/>
        <v>0</v>
      </c>
      <c r="AZ140" s="90">
        <f t="shared" si="141"/>
        <v>0</v>
      </c>
      <c r="BA140" s="90">
        <f t="shared" si="141"/>
        <v>0</v>
      </c>
      <c r="BB140" s="90">
        <f t="shared" si="141"/>
        <v>0</v>
      </c>
      <c r="BC140" s="90">
        <f t="shared" si="141"/>
        <v>0</v>
      </c>
      <c r="BD140" s="90">
        <f t="shared" si="141"/>
        <v>0</v>
      </c>
      <c r="BE140" s="90">
        <f t="shared" si="141"/>
        <v>0</v>
      </c>
      <c r="BF140" s="90">
        <f t="shared" si="141"/>
        <v>0</v>
      </c>
      <c r="BG140" s="90">
        <f t="shared" si="141"/>
        <v>0</v>
      </c>
      <c r="BH140" s="90">
        <f t="shared" si="141"/>
        <v>0</v>
      </c>
      <c r="BI140" s="90">
        <f t="shared" si="141"/>
        <v>0</v>
      </c>
      <c r="BJ140" s="90">
        <f t="shared" si="141"/>
        <v>0</v>
      </c>
      <c r="BK140" s="90">
        <f t="shared" si="141"/>
        <v>0</v>
      </c>
      <c r="BL140" s="90">
        <f t="shared" si="141"/>
        <v>0</v>
      </c>
      <c r="BM140" s="90">
        <f t="shared" si="141"/>
        <v>0</v>
      </c>
      <c r="BN140" s="90">
        <f t="shared" si="141"/>
        <v>0</v>
      </c>
      <c r="BO140" s="90">
        <f t="shared" si="141"/>
        <v>0</v>
      </c>
      <c r="BP140" s="90">
        <f t="shared" si="141"/>
        <v>0</v>
      </c>
      <c r="BQ140" s="90">
        <f t="shared" si="141"/>
        <v>0</v>
      </c>
      <c r="BR140" s="90">
        <f t="shared" si="141"/>
        <v>0</v>
      </c>
      <c r="BS140" s="90">
        <f t="shared" si="141"/>
        <v>0</v>
      </c>
      <c r="BT140" s="90">
        <f t="shared" si="141"/>
        <v>0</v>
      </c>
      <c r="BU140" s="90">
        <f t="shared" si="141"/>
        <v>0</v>
      </c>
      <c r="BV140" s="90">
        <f t="shared" si="141"/>
        <v>0</v>
      </c>
      <c r="BW140" s="90">
        <f t="shared" si="141"/>
        <v>0</v>
      </c>
      <c r="BX140" s="90">
        <f t="shared" ref="BX140:CV140" si="142">SUM(BX141:BX144)</f>
        <v>0</v>
      </c>
      <c r="BY140" s="90">
        <f t="shared" si="142"/>
        <v>0</v>
      </c>
      <c r="BZ140" s="90">
        <f t="shared" si="142"/>
        <v>0</v>
      </c>
      <c r="CA140" s="90">
        <f t="shared" si="142"/>
        <v>0</v>
      </c>
      <c r="CB140" s="90">
        <f t="shared" si="142"/>
        <v>0</v>
      </c>
      <c r="CC140" s="90">
        <f t="shared" si="142"/>
        <v>0</v>
      </c>
      <c r="CD140" s="90">
        <f t="shared" si="142"/>
        <v>0</v>
      </c>
      <c r="CE140" s="90">
        <f t="shared" si="142"/>
        <v>0</v>
      </c>
      <c r="CF140" s="90">
        <f t="shared" si="142"/>
        <v>0</v>
      </c>
      <c r="CG140" s="91">
        <f>SUM(CG141:CG144)</f>
        <v>0</v>
      </c>
      <c r="CH140" s="92">
        <f t="shared" ref="CH140:CK140" si="143">SUM(CH141:CH144)</f>
        <v>0</v>
      </c>
      <c r="CI140" s="92">
        <f t="shared" si="143"/>
        <v>0</v>
      </c>
      <c r="CJ140" s="92">
        <f t="shared" si="143"/>
        <v>0</v>
      </c>
      <c r="CK140" s="92">
        <f t="shared" si="143"/>
        <v>0</v>
      </c>
      <c r="CL140" s="71"/>
      <c r="CM140" s="121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5" customHeight="1" x14ac:dyDescent="0.4">
      <c r="A141" s="64">
        <f t="shared" si="139"/>
        <v>141</v>
      </c>
      <c r="B141" s="84"/>
      <c r="C141" s="84"/>
      <c r="D141" s="84"/>
      <c r="E141" s="84"/>
      <c r="F141" s="110"/>
      <c r="G141" s="84" t="s">
        <v>42</v>
      </c>
      <c r="H141" s="114" t="str">
        <f>$H$78</f>
        <v xml:space="preserve">דרוג A- ומעלה </v>
      </c>
      <c r="I141" s="114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7"/>
      <c r="CH141" s="88"/>
      <c r="CI141" s="88"/>
      <c r="CJ141" s="88"/>
      <c r="CK141" s="88"/>
      <c r="CL141" s="8"/>
      <c r="CM141" s="89"/>
      <c r="CN141" s="21"/>
      <c r="CQ141" s="73">
        <f t="shared" si="132"/>
        <v>0</v>
      </c>
    </row>
    <row r="142" spans="1:100" ht="14.15" customHeight="1" x14ac:dyDescent="0.4">
      <c r="A142" s="64">
        <f t="shared" si="139"/>
        <v>142</v>
      </c>
      <c r="B142" s="84"/>
      <c r="C142" s="84"/>
      <c r="D142" s="84"/>
      <c r="E142" s="84"/>
      <c r="F142" s="112"/>
      <c r="G142" s="84" t="s">
        <v>55</v>
      </c>
      <c r="H142" s="114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7"/>
      <c r="CH142" s="88"/>
      <c r="CI142" s="88"/>
      <c r="CJ142" s="88"/>
      <c r="CK142" s="88"/>
      <c r="CL142" s="8"/>
      <c r="CM142" s="89"/>
      <c r="CN142" s="21"/>
      <c r="CQ142" s="73">
        <f t="shared" si="132"/>
        <v>0</v>
      </c>
    </row>
    <row r="143" spans="1:100" ht="14.15" customHeight="1" x14ac:dyDescent="0.4">
      <c r="A143" s="64">
        <f t="shared" si="139"/>
        <v>143</v>
      </c>
      <c r="B143" s="84"/>
      <c r="C143" s="84"/>
      <c r="D143" s="84"/>
      <c r="E143" s="84"/>
      <c r="F143" s="112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7"/>
      <c r="CH143" s="88"/>
      <c r="CI143" s="88"/>
      <c r="CJ143" s="88"/>
      <c r="CK143" s="88"/>
      <c r="CL143" s="8"/>
      <c r="CM143" s="89"/>
      <c r="CN143" s="21"/>
      <c r="CQ143" s="72"/>
    </row>
    <row r="144" spans="1:100" ht="14.15" customHeight="1" x14ac:dyDescent="0.4">
      <c r="A144" s="64">
        <f t="shared" si="139"/>
        <v>144</v>
      </c>
      <c r="B144" s="84"/>
      <c r="C144" s="84"/>
      <c r="D144" s="84"/>
      <c r="E144" s="84"/>
      <c r="F144" s="112"/>
      <c r="G144" s="84" t="s">
        <v>46</v>
      </c>
      <c r="H144" s="114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7"/>
      <c r="CH144" s="88"/>
      <c r="CI144" s="88"/>
      <c r="CJ144" s="88"/>
      <c r="CK144" s="88"/>
      <c r="CL144" s="8"/>
      <c r="CM144" s="89"/>
      <c r="CN144" s="21"/>
      <c r="CQ144" s="73">
        <f t="shared" ref="CQ144:CQ151" si="144">IF(J144&gt;0,1,0)</f>
        <v>0</v>
      </c>
    </row>
    <row r="145" spans="1:100" ht="14.15" customHeight="1" x14ac:dyDescent="0.4">
      <c r="A145" s="64">
        <f t="shared" si="139"/>
        <v>145</v>
      </c>
      <c r="B145" s="84"/>
      <c r="C145" s="84"/>
      <c r="D145" s="84"/>
      <c r="E145" s="84"/>
      <c r="F145" s="110" t="s">
        <v>74</v>
      </c>
      <c r="G145" s="111" t="s">
        <v>75</v>
      </c>
      <c r="H145" s="84"/>
      <c r="I145" s="84"/>
      <c r="J145" s="74">
        <f t="shared" si="140"/>
        <v>179207.30000000002</v>
      </c>
      <c r="K145" s="90">
        <f>SUM(K146:K148)</f>
        <v>0</v>
      </c>
      <c r="L145" s="90">
        <f t="shared" ref="L145:BW145" si="145">SUM(L146:L148)</f>
        <v>74.47</v>
      </c>
      <c r="M145" s="90">
        <f t="shared" si="145"/>
        <v>6148.62</v>
      </c>
      <c r="N145" s="90">
        <f t="shared" si="145"/>
        <v>0</v>
      </c>
      <c r="O145" s="90">
        <f t="shared" si="145"/>
        <v>555.71</v>
      </c>
      <c r="P145" s="90">
        <f t="shared" si="145"/>
        <v>0</v>
      </c>
      <c r="Q145" s="90">
        <f t="shared" si="145"/>
        <v>14614.699999999999</v>
      </c>
      <c r="R145" s="90">
        <f t="shared" si="145"/>
        <v>0</v>
      </c>
      <c r="S145" s="90">
        <f t="shared" si="145"/>
        <v>8390.23</v>
      </c>
      <c r="T145" s="90">
        <f t="shared" si="145"/>
        <v>0</v>
      </c>
      <c r="U145" s="90">
        <f t="shared" si="145"/>
        <v>39117.410000000003</v>
      </c>
      <c r="V145" s="90">
        <f t="shared" si="145"/>
        <v>0</v>
      </c>
      <c r="W145" s="90">
        <f t="shared" si="145"/>
        <v>0</v>
      </c>
      <c r="X145" s="90">
        <f t="shared" si="145"/>
        <v>863.91</v>
      </c>
      <c r="Y145" s="90">
        <f t="shared" si="145"/>
        <v>0</v>
      </c>
      <c r="Z145" s="90">
        <f t="shared" si="145"/>
        <v>0</v>
      </c>
      <c r="AA145" s="90">
        <f t="shared" si="145"/>
        <v>0</v>
      </c>
      <c r="AB145" s="90">
        <f t="shared" si="145"/>
        <v>2872.22</v>
      </c>
      <c r="AC145" s="90">
        <f t="shared" si="145"/>
        <v>1743.66</v>
      </c>
      <c r="AD145" s="90">
        <f t="shared" si="145"/>
        <v>48372.850000000006</v>
      </c>
      <c r="AE145" s="90">
        <f t="shared" si="145"/>
        <v>830.16</v>
      </c>
      <c r="AF145" s="90">
        <f t="shared" si="145"/>
        <v>609.66999999999996</v>
      </c>
      <c r="AG145" s="90">
        <f t="shared" si="145"/>
        <v>441.78000000000003</v>
      </c>
      <c r="AH145" s="90">
        <f t="shared" si="145"/>
        <v>866.37</v>
      </c>
      <c r="AI145" s="90">
        <f t="shared" si="145"/>
        <v>0</v>
      </c>
      <c r="AJ145" s="90">
        <f t="shared" si="145"/>
        <v>902.96</v>
      </c>
      <c r="AK145" s="90">
        <f t="shared" si="145"/>
        <v>47792.45</v>
      </c>
      <c r="AL145" s="90">
        <f t="shared" si="145"/>
        <v>2338.6799999999998</v>
      </c>
      <c r="AM145" s="90">
        <f t="shared" si="145"/>
        <v>2671.45</v>
      </c>
      <c r="AN145" s="90">
        <f t="shared" si="145"/>
        <v>0</v>
      </c>
      <c r="AO145" s="90">
        <f t="shared" si="145"/>
        <v>0</v>
      </c>
      <c r="AP145" s="90">
        <f t="shared" si="145"/>
        <v>0</v>
      </c>
      <c r="AQ145" s="90">
        <f t="shared" si="145"/>
        <v>0</v>
      </c>
      <c r="AR145" s="90">
        <f t="shared" si="145"/>
        <v>0</v>
      </c>
      <c r="AS145" s="90">
        <f t="shared" si="145"/>
        <v>0</v>
      </c>
      <c r="AT145" s="90">
        <f t="shared" si="145"/>
        <v>0</v>
      </c>
      <c r="AU145" s="90">
        <f t="shared" si="145"/>
        <v>0</v>
      </c>
      <c r="AV145" s="90">
        <f t="shared" si="145"/>
        <v>0</v>
      </c>
      <c r="AW145" s="90">
        <f t="shared" si="145"/>
        <v>0</v>
      </c>
      <c r="AX145" s="90">
        <f t="shared" si="145"/>
        <v>0</v>
      </c>
      <c r="AY145" s="90">
        <f t="shared" si="145"/>
        <v>0</v>
      </c>
      <c r="AZ145" s="90">
        <f t="shared" si="145"/>
        <v>0</v>
      </c>
      <c r="BA145" s="90">
        <f t="shared" si="145"/>
        <v>0</v>
      </c>
      <c r="BB145" s="90">
        <f t="shared" si="145"/>
        <v>0</v>
      </c>
      <c r="BC145" s="90">
        <f t="shared" si="145"/>
        <v>0</v>
      </c>
      <c r="BD145" s="90">
        <f t="shared" si="145"/>
        <v>0</v>
      </c>
      <c r="BE145" s="90">
        <f t="shared" si="145"/>
        <v>0</v>
      </c>
      <c r="BF145" s="90">
        <f t="shared" si="145"/>
        <v>0</v>
      </c>
      <c r="BG145" s="90">
        <f t="shared" si="145"/>
        <v>0</v>
      </c>
      <c r="BH145" s="90">
        <f t="shared" si="145"/>
        <v>0</v>
      </c>
      <c r="BI145" s="90">
        <f t="shared" si="145"/>
        <v>0</v>
      </c>
      <c r="BJ145" s="90">
        <f t="shared" si="145"/>
        <v>0</v>
      </c>
      <c r="BK145" s="90">
        <f t="shared" si="145"/>
        <v>0</v>
      </c>
      <c r="BL145" s="90">
        <f t="shared" si="145"/>
        <v>0</v>
      </c>
      <c r="BM145" s="90">
        <f t="shared" si="145"/>
        <v>0</v>
      </c>
      <c r="BN145" s="90">
        <f t="shared" si="145"/>
        <v>0</v>
      </c>
      <c r="BO145" s="90">
        <f t="shared" si="145"/>
        <v>0</v>
      </c>
      <c r="BP145" s="90">
        <f t="shared" si="145"/>
        <v>0</v>
      </c>
      <c r="BQ145" s="90">
        <f t="shared" si="145"/>
        <v>0</v>
      </c>
      <c r="BR145" s="90">
        <f t="shared" si="145"/>
        <v>0</v>
      </c>
      <c r="BS145" s="90">
        <f t="shared" si="145"/>
        <v>0</v>
      </c>
      <c r="BT145" s="90">
        <f t="shared" si="145"/>
        <v>0</v>
      </c>
      <c r="BU145" s="90">
        <f t="shared" si="145"/>
        <v>0</v>
      </c>
      <c r="BV145" s="90">
        <f t="shared" si="145"/>
        <v>0</v>
      </c>
      <c r="BW145" s="90">
        <f t="shared" si="145"/>
        <v>0</v>
      </c>
      <c r="BX145" s="90">
        <f t="shared" ref="BX145:CV145" si="146">SUM(BX146:BX148)</f>
        <v>0</v>
      </c>
      <c r="BY145" s="90">
        <f t="shared" si="146"/>
        <v>0</v>
      </c>
      <c r="BZ145" s="90">
        <f t="shared" si="146"/>
        <v>0</v>
      </c>
      <c r="CA145" s="90">
        <f t="shared" si="146"/>
        <v>0</v>
      </c>
      <c r="CB145" s="90">
        <f t="shared" si="146"/>
        <v>0</v>
      </c>
      <c r="CC145" s="90">
        <f t="shared" si="146"/>
        <v>0</v>
      </c>
      <c r="CD145" s="90">
        <f t="shared" si="146"/>
        <v>0</v>
      </c>
      <c r="CE145" s="90">
        <f t="shared" si="146"/>
        <v>0</v>
      </c>
      <c r="CF145" s="90">
        <f t="shared" si="146"/>
        <v>0</v>
      </c>
      <c r="CG145" s="91">
        <f>SUM(CG146:CG148)</f>
        <v>0</v>
      </c>
      <c r="CH145" s="92">
        <f t="shared" ref="CH145:CK145" si="147">SUM(CH146:CH148)</f>
        <v>0</v>
      </c>
      <c r="CI145" s="92">
        <f t="shared" si="147"/>
        <v>0</v>
      </c>
      <c r="CJ145" s="92">
        <f t="shared" si="147"/>
        <v>0</v>
      </c>
      <c r="CK145" s="92">
        <f t="shared" si="147"/>
        <v>0</v>
      </c>
      <c r="CL145" s="8"/>
      <c r="CM145" s="89"/>
      <c r="CN145" s="21"/>
      <c r="CQ145" s="73">
        <f t="shared" si="144"/>
        <v>1</v>
      </c>
    </row>
    <row r="146" spans="1:100" ht="14.15" customHeight="1" x14ac:dyDescent="0.4">
      <c r="A146" s="64">
        <f t="shared" si="139"/>
        <v>146</v>
      </c>
      <c r="B146" s="84"/>
      <c r="C146" s="84"/>
      <c r="D146" s="84"/>
      <c r="E146" s="84"/>
      <c r="F146" s="110"/>
      <c r="G146" s="84" t="s">
        <v>42</v>
      </c>
      <c r="H146" s="114" t="str">
        <f>$H$78</f>
        <v xml:space="preserve">דרוג A- ומעלה </v>
      </c>
      <c r="I146" s="114"/>
      <c r="J146" s="74">
        <f t="shared" si="140"/>
        <v>8878.25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377.34</v>
      </c>
      <c r="AC146" s="85">
        <v>90.5</v>
      </c>
      <c r="AD146" s="85">
        <v>3693.83</v>
      </c>
      <c r="AE146" s="85"/>
      <c r="AF146" s="85"/>
      <c r="AG146" s="85"/>
      <c r="AH146" s="85"/>
      <c r="AI146" s="85"/>
      <c r="AJ146" s="85"/>
      <c r="AK146" s="85">
        <v>2045.13</v>
      </c>
      <c r="AL146" s="85"/>
      <c r="AM146" s="85">
        <v>2671.45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7"/>
      <c r="CH146" s="88"/>
      <c r="CI146" s="88"/>
      <c r="CJ146" s="88"/>
      <c r="CK146" s="88"/>
      <c r="CL146" s="8"/>
      <c r="CM146" s="89"/>
      <c r="CN146" s="21"/>
      <c r="CQ146" s="73">
        <f t="shared" si="144"/>
        <v>1</v>
      </c>
    </row>
    <row r="147" spans="1:100" ht="14.15" customHeight="1" x14ac:dyDescent="0.4">
      <c r="A147" s="64">
        <f t="shared" si="139"/>
        <v>147</v>
      </c>
      <c r="B147" s="84"/>
      <c r="C147" s="84"/>
      <c r="D147" s="84"/>
      <c r="E147" s="84"/>
      <c r="F147" s="112"/>
      <c r="G147" s="84" t="s">
        <v>55</v>
      </c>
      <c r="H147" s="114" t="str">
        <f>$H$79</f>
        <v>דרוג BBB- ועד BBB+</v>
      </c>
      <c r="I147" s="84"/>
      <c r="J147" s="74">
        <f t="shared" si="140"/>
        <v>78546.28</v>
      </c>
      <c r="K147" s="85"/>
      <c r="L147" s="85">
        <v>74.47</v>
      </c>
      <c r="M147" s="85">
        <v>3746.08</v>
      </c>
      <c r="N147" s="85"/>
      <c r="O147" s="85"/>
      <c r="P147" s="85"/>
      <c r="Q147" s="85">
        <v>8631.6299999999992</v>
      </c>
      <c r="R147" s="85"/>
      <c r="S147" s="85">
        <v>1899.31</v>
      </c>
      <c r="T147" s="85"/>
      <c r="U147" s="85">
        <v>10474.620000000001</v>
      </c>
      <c r="V147" s="85"/>
      <c r="W147" s="85"/>
      <c r="X147" s="85">
        <v>863.91</v>
      </c>
      <c r="Y147" s="85"/>
      <c r="Z147" s="85"/>
      <c r="AA147" s="85"/>
      <c r="AB147" s="85">
        <v>1736.99</v>
      </c>
      <c r="AC147" s="85">
        <v>1138.72</v>
      </c>
      <c r="AD147" s="85">
        <v>30977.68</v>
      </c>
      <c r="AE147" s="85">
        <v>484.09</v>
      </c>
      <c r="AF147" s="85">
        <v>413.34</v>
      </c>
      <c r="AG147" s="85">
        <v>305.35000000000002</v>
      </c>
      <c r="AH147" s="85">
        <v>636.76</v>
      </c>
      <c r="AI147" s="85"/>
      <c r="AJ147" s="85">
        <v>362.12</v>
      </c>
      <c r="AK147" s="85">
        <v>16801.21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7"/>
      <c r="CH147" s="88"/>
      <c r="CI147" s="88"/>
      <c r="CJ147" s="88"/>
      <c r="CK147" s="88"/>
      <c r="CL147" s="8"/>
      <c r="CM147" s="89"/>
      <c r="CN147" s="21"/>
      <c r="CQ147" s="73">
        <f t="shared" si="144"/>
        <v>1</v>
      </c>
    </row>
    <row r="148" spans="1:100" ht="14.15" customHeight="1" x14ac:dyDescent="0.4">
      <c r="A148" s="64">
        <f t="shared" si="139"/>
        <v>148</v>
      </c>
      <c r="B148" s="84"/>
      <c r="C148" s="84"/>
      <c r="D148" s="84"/>
      <c r="E148" s="84"/>
      <c r="F148" s="112"/>
      <c r="G148" s="84" t="s">
        <v>44</v>
      </c>
      <c r="H148" s="114" t="str">
        <f>$H$80</f>
        <v xml:space="preserve">דרוג נמוך מ- BBB- או לא מדורג </v>
      </c>
      <c r="I148" s="84"/>
      <c r="J148" s="74">
        <f t="shared" si="140"/>
        <v>91782.76999999999</v>
      </c>
      <c r="K148" s="85"/>
      <c r="L148" s="85"/>
      <c r="M148" s="85">
        <v>2402.54</v>
      </c>
      <c r="N148" s="85"/>
      <c r="O148" s="85">
        <v>555.71</v>
      </c>
      <c r="P148" s="85"/>
      <c r="Q148" s="85">
        <v>5983.07</v>
      </c>
      <c r="R148" s="85"/>
      <c r="S148" s="85">
        <v>6490.92</v>
      </c>
      <c r="T148" s="85"/>
      <c r="U148" s="85">
        <v>28642.79</v>
      </c>
      <c r="V148" s="85"/>
      <c r="W148" s="85"/>
      <c r="X148" s="85"/>
      <c r="Y148" s="85"/>
      <c r="Z148" s="85"/>
      <c r="AA148" s="85"/>
      <c r="AB148" s="85">
        <v>757.89</v>
      </c>
      <c r="AC148" s="85">
        <v>514.44000000000005</v>
      </c>
      <c r="AD148" s="85">
        <v>13701.34</v>
      </c>
      <c r="AE148" s="85">
        <v>346.07</v>
      </c>
      <c r="AF148" s="85">
        <v>196.33</v>
      </c>
      <c r="AG148" s="85">
        <v>136.43</v>
      </c>
      <c r="AH148" s="85">
        <v>229.61</v>
      </c>
      <c r="AI148" s="85"/>
      <c r="AJ148" s="85">
        <v>540.84</v>
      </c>
      <c r="AK148" s="85">
        <v>28946.11</v>
      </c>
      <c r="AL148" s="85">
        <v>2338.6799999999998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7"/>
      <c r="CH148" s="88"/>
      <c r="CI148" s="88"/>
      <c r="CJ148" s="88"/>
      <c r="CK148" s="88"/>
      <c r="CL148" s="8"/>
      <c r="CM148" s="89"/>
      <c r="CN148" s="21"/>
      <c r="CQ148" s="73">
        <f t="shared" si="144"/>
        <v>1</v>
      </c>
    </row>
    <row r="149" spans="1:100" ht="14.15" customHeight="1" x14ac:dyDescent="0.4">
      <c r="A149" s="64">
        <f t="shared" si="139"/>
        <v>149</v>
      </c>
      <c r="B149" s="84"/>
      <c r="C149" s="84"/>
      <c r="D149" s="84"/>
      <c r="E149" s="84"/>
      <c r="F149" s="110" t="s">
        <v>76</v>
      </c>
      <c r="G149" s="111" t="s">
        <v>77</v>
      </c>
      <c r="H149" s="84"/>
      <c r="I149" s="84"/>
      <c r="J149" s="74">
        <f t="shared" si="140"/>
        <v>0</v>
      </c>
      <c r="K149" s="90">
        <f>SUM(K150:K153)</f>
        <v>0</v>
      </c>
      <c r="L149" s="90">
        <f t="shared" ref="L149:BW149" si="148">SUM(L150:L153)</f>
        <v>0</v>
      </c>
      <c r="M149" s="90">
        <f t="shared" si="148"/>
        <v>0</v>
      </c>
      <c r="N149" s="90">
        <f t="shared" si="148"/>
        <v>0</v>
      </c>
      <c r="O149" s="90">
        <f t="shared" si="148"/>
        <v>0</v>
      </c>
      <c r="P149" s="90">
        <f t="shared" si="148"/>
        <v>0</v>
      </c>
      <c r="Q149" s="90">
        <f t="shared" si="148"/>
        <v>0</v>
      </c>
      <c r="R149" s="90">
        <f t="shared" si="148"/>
        <v>0</v>
      </c>
      <c r="S149" s="90">
        <f t="shared" si="148"/>
        <v>0</v>
      </c>
      <c r="T149" s="90">
        <f t="shared" si="148"/>
        <v>0</v>
      </c>
      <c r="U149" s="90">
        <f t="shared" si="148"/>
        <v>0</v>
      </c>
      <c r="V149" s="90">
        <f t="shared" si="148"/>
        <v>0</v>
      </c>
      <c r="W149" s="90">
        <f t="shared" si="148"/>
        <v>0</v>
      </c>
      <c r="X149" s="90">
        <f t="shared" si="148"/>
        <v>0</v>
      </c>
      <c r="Y149" s="90">
        <f t="shared" si="148"/>
        <v>0</v>
      </c>
      <c r="Z149" s="90">
        <f t="shared" si="148"/>
        <v>0</v>
      </c>
      <c r="AA149" s="90">
        <f t="shared" si="148"/>
        <v>0</v>
      </c>
      <c r="AB149" s="90">
        <f t="shared" si="148"/>
        <v>0</v>
      </c>
      <c r="AC149" s="90">
        <f t="shared" si="148"/>
        <v>0</v>
      </c>
      <c r="AD149" s="90">
        <f t="shared" si="148"/>
        <v>0</v>
      </c>
      <c r="AE149" s="90">
        <f t="shared" si="148"/>
        <v>0</v>
      </c>
      <c r="AF149" s="90">
        <f t="shared" si="148"/>
        <v>0</v>
      </c>
      <c r="AG149" s="90">
        <f t="shared" si="148"/>
        <v>0</v>
      </c>
      <c r="AH149" s="90">
        <f t="shared" si="148"/>
        <v>0</v>
      </c>
      <c r="AI149" s="90">
        <f t="shared" si="148"/>
        <v>0</v>
      </c>
      <c r="AJ149" s="90">
        <f t="shared" si="148"/>
        <v>0</v>
      </c>
      <c r="AK149" s="90">
        <f t="shared" si="148"/>
        <v>0</v>
      </c>
      <c r="AL149" s="90">
        <f t="shared" si="148"/>
        <v>0</v>
      </c>
      <c r="AM149" s="90">
        <f t="shared" si="148"/>
        <v>0</v>
      </c>
      <c r="AN149" s="90">
        <f t="shared" si="148"/>
        <v>0</v>
      </c>
      <c r="AO149" s="90">
        <f t="shared" si="148"/>
        <v>0</v>
      </c>
      <c r="AP149" s="90">
        <f t="shared" si="148"/>
        <v>0</v>
      </c>
      <c r="AQ149" s="90">
        <f t="shared" si="148"/>
        <v>0</v>
      </c>
      <c r="AR149" s="90">
        <f t="shared" si="148"/>
        <v>0</v>
      </c>
      <c r="AS149" s="90">
        <f t="shared" si="148"/>
        <v>0</v>
      </c>
      <c r="AT149" s="90">
        <f t="shared" si="148"/>
        <v>0</v>
      </c>
      <c r="AU149" s="90">
        <f t="shared" si="148"/>
        <v>0</v>
      </c>
      <c r="AV149" s="90">
        <f t="shared" si="148"/>
        <v>0</v>
      </c>
      <c r="AW149" s="90">
        <f t="shared" si="148"/>
        <v>0</v>
      </c>
      <c r="AX149" s="90">
        <f t="shared" si="148"/>
        <v>0</v>
      </c>
      <c r="AY149" s="90">
        <f t="shared" si="148"/>
        <v>0</v>
      </c>
      <c r="AZ149" s="90">
        <f t="shared" si="148"/>
        <v>0</v>
      </c>
      <c r="BA149" s="90">
        <f t="shared" si="148"/>
        <v>0</v>
      </c>
      <c r="BB149" s="90">
        <f t="shared" si="148"/>
        <v>0</v>
      </c>
      <c r="BC149" s="90">
        <f t="shared" si="148"/>
        <v>0</v>
      </c>
      <c r="BD149" s="90">
        <f t="shared" si="148"/>
        <v>0</v>
      </c>
      <c r="BE149" s="90">
        <f t="shared" si="148"/>
        <v>0</v>
      </c>
      <c r="BF149" s="90">
        <f t="shared" si="148"/>
        <v>0</v>
      </c>
      <c r="BG149" s="90">
        <f t="shared" si="148"/>
        <v>0</v>
      </c>
      <c r="BH149" s="90">
        <f t="shared" si="148"/>
        <v>0</v>
      </c>
      <c r="BI149" s="90">
        <f t="shared" si="148"/>
        <v>0</v>
      </c>
      <c r="BJ149" s="90">
        <f t="shared" si="148"/>
        <v>0</v>
      </c>
      <c r="BK149" s="90">
        <f t="shared" si="148"/>
        <v>0</v>
      </c>
      <c r="BL149" s="90">
        <f t="shared" si="148"/>
        <v>0</v>
      </c>
      <c r="BM149" s="90">
        <f t="shared" si="148"/>
        <v>0</v>
      </c>
      <c r="BN149" s="90">
        <f t="shared" si="148"/>
        <v>0</v>
      </c>
      <c r="BO149" s="90">
        <f t="shared" si="148"/>
        <v>0</v>
      </c>
      <c r="BP149" s="90">
        <f t="shared" si="148"/>
        <v>0</v>
      </c>
      <c r="BQ149" s="90">
        <f t="shared" si="148"/>
        <v>0</v>
      </c>
      <c r="BR149" s="90">
        <f t="shared" si="148"/>
        <v>0</v>
      </c>
      <c r="BS149" s="90">
        <f t="shared" si="148"/>
        <v>0</v>
      </c>
      <c r="BT149" s="90">
        <f t="shared" si="148"/>
        <v>0</v>
      </c>
      <c r="BU149" s="90">
        <f t="shared" si="148"/>
        <v>0</v>
      </c>
      <c r="BV149" s="90">
        <f t="shared" si="148"/>
        <v>0</v>
      </c>
      <c r="BW149" s="90">
        <f t="shared" si="148"/>
        <v>0</v>
      </c>
      <c r="BX149" s="90">
        <f t="shared" ref="BX149:CV149" si="149">SUM(BX150:BX153)</f>
        <v>0</v>
      </c>
      <c r="BY149" s="90">
        <f t="shared" si="149"/>
        <v>0</v>
      </c>
      <c r="BZ149" s="90">
        <f t="shared" si="149"/>
        <v>0</v>
      </c>
      <c r="CA149" s="90">
        <f t="shared" si="149"/>
        <v>0</v>
      </c>
      <c r="CB149" s="90">
        <f t="shared" si="149"/>
        <v>0</v>
      </c>
      <c r="CC149" s="90">
        <f t="shared" si="149"/>
        <v>0</v>
      </c>
      <c r="CD149" s="90">
        <f t="shared" si="149"/>
        <v>0</v>
      </c>
      <c r="CE149" s="90">
        <f t="shared" si="149"/>
        <v>0</v>
      </c>
      <c r="CF149" s="90">
        <f t="shared" si="149"/>
        <v>0</v>
      </c>
      <c r="CG149" s="91">
        <f>SUM(CG150:CG153)</f>
        <v>0</v>
      </c>
      <c r="CH149" s="92">
        <f t="shared" ref="CH149:CK149" si="150">SUM(CH150:CH153)</f>
        <v>0</v>
      </c>
      <c r="CI149" s="92">
        <f t="shared" si="150"/>
        <v>0</v>
      </c>
      <c r="CJ149" s="92">
        <f t="shared" si="150"/>
        <v>0</v>
      </c>
      <c r="CK149" s="92">
        <f t="shared" si="150"/>
        <v>0</v>
      </c>
      <c r="CL149" s="8"/>
      <c r="CM149" s="89"/>
      <c r="CN149" s="21"/>
      <c r="CQ149" s="73">
        <f t="shared" si="144"/>
        <v>0</v>
      </c>
    </row>
    <row r="150" spans="1:100" ht="14.15" customHeight="1" x14ac:dyDescent="0.4">
      <c r="A150" s="64">
        <f t="shared" si="139"/>
        <v>150</v>
      </c>
      <c r="B150" s="84"/>
      <c r="C150" s="84"/>
      <c r="D150" s="84"/>
      <c r="E150" s="84"/>
      <c r="F150" s="112"/>
      <c r="G150" s="84" t="s">
        <v>42</v>
      </c>
      <c r="H150" s="114" t="str">
        <f>$H$78</f>
        <v xml:space="preserve">דרוג A- ומעלה </v>
      </c>
      <c r="I150" s="114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7"/>
      <c r="CH150" s="88"/>
      <c r="CI150" s="88"/>
      <c r="CJ150" s="88"/>
      <c r="CK150" s="88"/>
      <c r="CL150" s="8"/>
      <c r="CM150" s="89"/>
      <c r="CN150" s="21"/>
      <c r="CQ150" s="73">
        <f t="shared" si="144"/>
        <v>0</v>
      </c>
    </row>
    <row r="151" spans="1:100" ht="14.15" customHeight="1" x14ac:dyDescent="0.4">
      <c r="A151" s="64">
        <f t="shared" si="139"/>
        <v>151</v>
      </c>
      <c r="B151" s="84"/>
      <c r="C151" s="84"/>
      <c r="D151" s="84"/>
      <c r="E151" s="84"/>
      <c r="F151" s="112"/>
      <c r="G151" s="84" t="s">
        <v>55</v>
      </c>
      <c r="H151" s="114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7"/>
      <c r="CH151" s="88"/>
      <c r="CI151" s="88"/>
      <c r="CJ151" s="88"/>
      <c r="CK151" s="88"/>
      <c r="CL151" s="8"/>
      <c r="CM151" s="89"/>
      <c r="CN151" s="21"/>
      <c r="CQ151" s="73">
        <f t="shared" si="144"/>
        <v>0</v>
      </c>
    </row>
    <row r="152" spans="1:100" ht="14.15" customHeight="1" x14ac:dyDescent="0.4">
      <c r="A152" s="64">
        <f t="shared" si="139"/>
        <v>152</v>
      </c>
      <c r="B152" s="84"/>
      <c r="C152" s="84"/>
      <c r="D152" s="84"/>
      <c r="E152" s="84"/>
      <c r="F152" s="112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7"/>
      <c r="CH152" s="88"/>
      <c r="CI152" s="88"/>
      <c r="CJ152" s="88"/>
      <c r="CK152" s="88"/>
      <c r="CL152" s="8"/>
      <c r="CM152" s="89"/>
      <c r="CN152" s="21"/>
      <c r="CQ152" s="72"/>
    </row>
    <row r="153" spans="1:100" ht="14.15" customHeight="1" x14ac:dyDescent="0.4">
      <c r="A153" s="64">
        <f t="shared" si="139"/>
        <v>153</v>
      </c>
      <c r="B153" s="84"/>
      <c r="C153" s="84"/>
      <c r="D153" s="84"/>
      <c r="E153" s="84"/>
      <c r="F153" s="112"/>
      <c r="G153" s="84" t="s">
        <v>46</v>
      </c>
      <c r="H153" s="114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7"/>
      <c r="CH153" s="88"/>
      <c r="CI153" s="88"/>
      <c r="CJ153" s="88"/>
      <c r="CK153" s="88"/>
      <c r="CL153" s="8"/>
      <c r="CM153" s="122"/>
      <c r="CN153" s="21"/>
      <c r="CQ153" s="73">
        <f>IF(J153&gt;0,1,0)</f>
        <v>0</v>
      </c>
    </row>
    <row r="154" spans="1:100" s="125" customFormat="1" ht="14.15" customHeight="1" x14ac:dyDescent="0.4">
      <c r="A154" s="93">
        <f t="shared" si="139"/>
        <v>154</v>
      </c>
      <c r="B154" s="94"/>
      <c r="C154" s="94"/>
      <c r="D154" s="94"/>
      <c r="E154" s="94"/>
      <c r="F154" s="94"/>
      <c r="G154" s="94"/>
      <c r="H154" s="94"/>
      <c r="I154" s="95"/>
      <c r="J154" s="96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8"/>
      <c r="CH154" s="99"/>
      <c r="CI154" s="99"/>
      <c r="CJ154" s="99"/>
      <c r="CK154" s="99"/>
      <c r="CL154" s="8"/>
      <c r="CM154" s="89"/>
      <c r="CN154" s="123"/>
      <c r="CO154" s="124"/>
      <c r="CP154" s="124"/>
      <c r="CQ154" s="102">
        <f>IF(J154&gt;0,1,0)</f>
        <v>0</v>
      </c>
      <c r="CR154" s="124"/>
      <c r="CS154" s="124"/>
      <c r="CT154" s="124"/>
      <c r="CU154" s="124"/>
      <c r="CV154" s="124"/>
    </row>
    <row r="155" spans="1:100" ht="14.15" customHeight="1" x14ac:dyDescent="0.4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4674405.7299999986</v>
      </c>
      <c r="K155" s="70">
        <f>SUM(K156,K166)</f>
        <v>0</v>
      </c>
      <c r="L155" s="70">
        <f t="shared" ref="L155:BW155" si="151">SUM(L156,L166)</f>
        <v>13183.509999999998</v>
      </c>
      <c r="M155" s="70">
        <f t="shared" si="151"/>
        <v>424900.12</v>
      </c>
      <c r="N155" s="70">
        <f t="shared" si="151"/>
        <v>0</v>
      </c>
      <c r="O155" s="70">
        <f t="shared" si="151"/>
        <v>17368.32</v>
      </c>
      <c r="P155" s="70">
        <f t="shared" si="151"/>
        <v>142367.15</v>
      </c>
      <c r="Q155" s="70">
        <f t="shared" si="151"/>
        <v>898536.4800000001</v>
      </c>
      <c r="R155" s="70">
        <f t="shared" si="151"/>
        <v>0</v>
      </c>
      <c r="S155" s="70">
        <f t="shared" si="151"/>
        <v>0</v>
      </c>
      <c r="T155" s="70">
        <f t="shared" si="151"/>
        <v>234431.78999999998</v>
      </c>
      <c r="U155" s="70">
        <f t="shared" si="151"/>
        <v>536726.84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1185.05</v>
      </c>
      <c r="Z155" s="70">
        <f t="shared" si="151"/>
        <v>326107.51</v>
      </c>
      <c r="AA155" s="70">
        <f t="shared" si="151"/>
        <v>678470.65</v>
      </c>
      <c r="AB155" s="70">
        <f t="shared" si="151"/>
        <v>0</v>
      </c>
      <c r="AC155" s="70">
        <f t="shared" si="151"/>
        <v>221591.19</v>
      </c>
      <c r="AD155" s="70">
        <f t="shared" si="151"/>
        <v>458331.38</v>
      </c>
      <c r="AE155" s="70">
        <f t="shared" si="151"/>
        <v>68700.799999999988</v>
      </c>
      <c r="AF155" s="70">
        <f t="shared" si="151"/>
        <v>33511.68</v>
      </c>
      <c r="AG155" s="70">
        <f t="shared" si="151"/>
        <v>19300.43</v>
      </c>
      <c r="AH155" s="70">
        <f t="shared" si="151"/>
        <v>28958.63</v>
      </c>
      <c r="AI155" s="70">
        <f t="shared" si="151"/>
        <v>0</v>
      </c>
      <c r="AJ155" s="70">
        <f t="shared" si="151"/>
        <v>0</v>
      </c>
      <c r="AK155" s="70">
        <f t="shared" si="151"/>
        <v>345469.91000000003</v>
      </c>
      <c r="AL155" s="70">
        <f t="shared" si="151"/>
        <v>143525.51999999999</v>
      </c>
      <c r="AM155" s="70">
        <f t="shared" si="151"/>
        <v>38070.769999999997</v>
      </c>
      <c r="AN155" s="70">
        <f t="shared" si="151"/>
        <v>0</v>
      </c>
      <c r="AO155" s="70">
        <f t="shared" si="151"/>
        <v>43668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9"/>
      <c r="CN155" s="21"/>
      <c r="CQ155" s="72">
        <v>1</v>
      </c>
    </row>
    <row r="156" spans="1:100" ht="14.15" customHeight="1" x14ac:dyDescent="0.4">
      <c r="A156" s="64">
        <f t="shared" si="139"/>
        <v>156</v>
      </c>
      <c r="B156" s="84"/>
      <c r="C156" s="84"/>
      <c r="D156" s="82"/>
      <c r="E156" s="82" t="s">
        <v>20</v>
      </c>
      <c r="F156" s="107" t="s">
        <v>19</v>
      </c>
      <c r="G156" s="84"/>
      <c r="H156" s="84"/>
      <c r="I156" s="84"/>
      <c r="J156" s="74">
        <f t="shared" si="140"/>
        <v>3707089.2499999995</v>
      </c>
      <c r="K156" s="70">
        <f>SUM(K157,K165)</f>
        <v>0</v>
      </c>
      <c r="L156" s="70">
        <f t="shared" ref="L156:BW156" si="154">SUM(L157,L165)</f>
        <v>10928.23</v>
      </c>
      <c r="M156" s="70">
        <f t="shared" si="154"/>
        <v>361146.20999999996</v>
      </c>
      <c r="N156" s="70">
        <f t="shared" si="154"/>
        <v>0</v>
      </c>
      <c r="O156" s="70">
        <f t="shared" si="154"/>
        <v>15457.97</v>
      </c>
      <c r="P156" s="70">
        <f t="shared" si="154"/>
        <v>122085.59</v>
      </c>
      <c r="Q156" s="70">
        <f t="shared" si="154"/>
        <v>752258.59000000008</v>
      </c>
      <c r="R156" s="70">
        <f t="shared" si="154"/>
        <v>0</v>
      </c>
      <c r="S156" s="70">
        <f t="shared" si="154"/>
        <v>0</v>
      </c>
      <c r="T156" s="70">
        <f t="shared" si="154"/>
        <v>91794.48</v>
      </c>
      <c r="U156" s="70">
        <f t="shared" si="154"/>
        <v>206039.13999999998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1185.05</v>
      </c>
      <c r="Z156" s="70">
        <f t="shared" si="154"/>
        <v>277614.54000000004</v>
      </c>
      <c r="AA156" s="70">
        <f t="shared" si="154"/>
        <v>563161.54</v>
      </c>
      <c r="AB156" s="70">
        <f t="shared" si="154"/>
        <v>0</v>
      </c>
      <c r="AC156" s="70">
        <f t="shared" si="154"/>
        <v>216192.18</v>
      </c>
      <c r="AD156" s="70">
        <f t="shared" si="154"/>
        <v>443306.49</v>
      </c>
      <c r="AE156" s="70">
        <f t="shared" si="154"/>
        <v>57597.939999999995</v>
      </c>
      <c r="AF156" s="70">
        <f t="shared" si="154"/>
        <v>27882.170000000002</v>
      </c>
      <c r="AG156" s="70">
        <f t="shared" si="154"/>
        <v>16439.010000000002</v>
      </c>
      <c r="AH156" s="70">
        <f t="shared" si="154"/>
        <v>23588.16</v>
      </c>
      <c r="AI156" s="70">
        <f t="shared" si="154"/>
        <v>0</v>
      </c>
      <c r="AJ156" s="70">
        <f t="shared" si="154"/>
        <v>0</v>
      </c>
      <c r="AK156" s="70">
        <f t="shared" si="154"/>
        <v>304598.79000000004</v>
      </c>
      <c r="AL156" s="70">
        <f t="shared" si="154"/>
        <v>134074.4</v>
      </c>
      <c r="AM156" s="70">
        <f t="shared" si="154"/>
        <v>38070.769999999997</v>
      </c>
      <c r="AN156" s="70">
        <f t="shared" si="154"/>
        <v>0</v>
      </c>
      <c r="AO156" s="70">
        <f t="shared" si="154"/>
        <v>43668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9"/>
      <c r="CN156" s="21"/>
      <c r="CQ156" s="73">
        <f>IF(J156&gt;0,1,0)</f>
        <v>1</v>
      </c>
    </row>
    <row r="157" spans="1:100" s="63" customFormat="1" ht="14.15" customHeight="1" x14ac:dyDescent="0.4">
      <c r="A157" s="64">
        <f t="shared" si="139"/>
        <v>157</v>
      </c>
      <c r="B157" s="82"/>
      <c r="C157" s="82"/>
      <c r="D157" s="82"/>
      <c r="E157" s="82"/>
      <c r="F157" s="110" t="s">
        <v>40</v>
      </c>
      <c r="G157" s="111" t="s">
        <v>41</v>
      </c>
      <c r="H157" s="82"/>
      <c r="I157" s="82"/>
      <c r="J157" s="74">
        <f t="shared" si="140"/>
        <v>3265440.19</v>
      </c>
      <c r="K157" s="108">
        <f>SUM(K158,K162,K163,K164)</f>
        <v>0</v>
      </c>
      <c r="L157" s="108">
        <f t="shared" ref="L157:BW157" si="157">SUM(L158,L162,L163,L164)</f>
        <v>8112.3099999999995</v>
      </c>
      <c r="M157" s="108">
        <f t="shared" si="157"/>
        <v>218499.15999999997</v>
      </c>
      <c r="N157" s="108">
        <f t="shared" si="157"/>
        <v>0</v>
      </c>
      <c r="O157" s="108">
        <f t="shared" si="157"/>
        <v>0</v>
      </c>
      <c r="P157" s="108">
        <f t="shared" si="157"/>
        <v>110698.48999999999</v>
      </c>
      <c r="Q157" s="108">
        <f t="shared" si="157"/>
        <v>523096.36000000004</v>
      </c>
      <c r="R157" s="108">
        <f t="shared" si="157"/>
        <v>0</v>
      </c>
      <c r="S157" s="108">
        <f t="shared" si="157"/>
        <v>0</v>
      </c>
      <c r="T157" s="108">
        <f t="shared" si="157"/>
        <v>91794.48</v>
      </c>
      <c r="U157" s="108">
        <f t="shared" si="157"/>
        <v>206039.13999999998</v>
      </c>
      <c r="V157" s="108">
        <f t="shared" si="157"/>
        <v>0</v>
      </c>
      <c r="W157" s="108">
        <f t="shared" si="157"/>
        <v>0</v>
      </c>
      <c r="X157" s="108">
        <f t="shared" si="157"/>
        <v>0</v>
      </c>
      <c r="Y157" s="108">
        <f t="shared" si="157"/>
        <v>1185.05</v>
      </c>
      <c r="Z157" s="108">
        <f t="shared" si="157"/>
        <v>277614.54000000004</v>
      </c>
      <c r="AA157" s="108">
        <f t="shared" si="157"/>
        <v>563161.54</v>
      </c>
      <c r="AB157" s="108">
        <f t="shared" si="157"/>
        <v>0</v>
      </c>
      <c r="AC157" s="108">
        <f t="shared" si="157"/>
        <v>216192.18</v>
      </c>
      <c r="AD157" s="108">
        <f t="shared" si="157"/>
        <v>443306.49</v>
      </c>
      <c r="AE157" s="108">
        <f t="shared" si="157"/>
        <v>38694.399999999994</v>
      </c>
      <c r="AF157" s="108">
        <f t="shared" si="157"/>
        <v>21104.58</v>
      </c>
      <c r="AG157" s="108">
        <f t="shared" si="157"/>
        <v>11249.130000000001</v>
      </c>
      <c r="AH157" s="108">
        <f t="shared" si="157"/>
        <v>14280.38</v>
      </c>
      <c r="AI157" s="108">
        <f t="shared" si="157"/>
        <v>0</v>
      </c>
      <c r="AJ157" s="108">
        <f t="shared" si="157"/>
        <v>0</v>
      </c>
      <c r="AK157" s="108">
        <f t="shared" si="157"/>
        <v>304598.79000000004</v>
      </c>
      <c r="AL157" s="108">
        <f t="shared" si="157"/>
        <v>134074.4</v>
      </c>
      <c r="AM157" s="108">
        <f t="shared" si="157"/>
        <v>38070.769999999997</v>
      </c>
      <c r="AN157" s="108">
        <f t="shared" si="157"/>
        <v>0</v>
      </c>
      <c r="AO157" s="108">
        <f t="shared" si="157"/>
        <v>43668</v>
      </c>
      <c r="AP157" s="108">
        <f t="shared" si="157"/>
        <v>0</v>
      </c>
      <c r="AQ157" s="108">
        <f t="shared" si="157"/>
        <v>0</v>
      </c>
      <c r="AR157" s="108">
        <f t="shared" si="157"/>
        <v>0</v>
      </c>
      <c r="AS157" s="108">
        <f t="shared" si="157"/>
        <v>0</v>
      </c>
      <c r="AT157" s="108">
        <f t="shared" si="157"/>
        <v>0</v>
      </c>
      <c r="AU157" s="108">
        <f t="shared" si="157"/>
        <v>0</v>
      </c>
      <c r="AV157" s="108">
        <f t="shared" si="157"/>
        <v>0</v>
      </c>
      <c r="AW157" s="108">
        <f t="shared" si="157"/>
        <v>0</v>
      </c>
      <c r="AX157" s="108">
        <f t="shared" si="157"/>
        <v>0</v>
      </c>
      <c r="AY157" s="108">
        <f t="shared" si="157"/>
        <v>0</v>
      </c>
      <c r="AZ157" s="108">
        <f t="shared" si="157"/>
        <v>0</v>
      </c>
      <c r="BA157" s="108">
        <f t="shared" si="157"/>
        <v>0</v>
      </c>
      <c r="BB157" s="108">
        <f t="shared" si="157"/>
        <v>0</v>
      </c>
      <c r="BC157" s="108">
        <f t="shared" si="157"/>
        <v>0</v>
      </c>
      <c r="BD157" s="108">
        <f t="shared" si="157"/>
        <v>0</v>
      </c>
      <c r="BE157" s="108">
        <f t="shared" si="157"/>
        <v>0</v>
      </c>
      <c r="BF157" s="108">
        <f t="shared" si="157"/>
        <v>0</v>
      </c>
      <c r="BG157" s="108">
        <f t="shared" si="157"/>
        <v>0</v>
      </c>
      <c r="BH157" s="108">
        <f t="shared" si="157"/>
        <v>0</v>
      </c>
      <c r="BI157" s="108">
        <f t="shared" si="157"/>
        <v>0</v>
      </c>
      <c r="BJ157" s="108">
        <f t="shared" si="157"/>
        <v>0</v>
      </c>
      <c r="BK157" s="108">
        <f t="shared" si="157"/>
        <v>0</v>
      </c>
      <c r="BL157" s="108">
        <f t="shared" si="157"/>
        <v>0</v>
      </c>
      <c r="BM157" s="108">
        <f t="shared" si="157"/>
        <v>0</v>
      </c>
      <c r="BN157" s="108">
        <f t="shared" si="157"/>
        <v>0</v>
      </c>
      <c r="BO157" s="108">
        <f t="shared" si="157"/>
        <v>0</v>
      </c>
      <c r="BP157" s="108">
        <f t="shared" si="157"/>
        <v>0</v>
      </c>
      <c r="BQ157" s="108">
        <f t="shared" si="157"/>
        <v>0</v>
      </c>
      <c r="BR157" s="108">
        <f t="shared" si="157"/>
        <v>0</v>
      </c>
      <c r="BS157" s="108">
        <f t="shared" si="157"/>
        <v>0</v>
      </c>
      <c r="BT157" s="108">
        <f t="shared" si="157"/>
        <v>0</v>
      </c>
      <c r="BU157" s="108">
        <f t="shared" si="157"/>
        <v>0</v>
      </c>
      <c r="BV157" s="108">
        <f t="shared" si="157"/>
        <v>0</v>
      </c>
      <c r="BW157" s="108">
        <f t="shared" si="157"/>
        <v>0</v>
      </c>
      <c r="BX157" s="108">
        <f t="shared" ref="BX157:CV157" si="158">SUM(BX158,BX162,BX163,BX164)</f>
        <v>0</v>
      </c>
      <c r="BY157" s="108">
        <f t="shared" si="158"/>
        <v>0</v>
      </c>
      <c r="BZ157" s="108">
        <f t="shared" si="158"/>
        <v>0</v>
      </c>
      <c r="CA157" s="108">
        <f t="shared" si="158"/>
        <v>0</v>
      </c>
      <c r="CB157" s="108">
        <f t="shared" si="158"/>
        <v>0</v>
      </c>
      <c r="CC157" s="108">
        <f t="shared" si="158"/>
        <v>0</v>
      </c>
      <c r="CD157" s="108">
        <f t="shared" si="158"/>
        <v>0</v>
      </c>
      <c r="CE157" s="108">
        <f t="shared" si="158"/>
        <v>0</v>
      </c>
      <c r="CF157" s="108">
        <f t="shared" si="158"/>
        <v>0</v>
      </c>
      <c r="CG157" s="109">
        <f>SUM(CG158,CG162,CG163,CG164)</f>
        <v>0</v>
      </c>
      <c r="CH157" s="92">
        <f t="shared" ref="CH157:CK157" si="159">SUM(CH158,CH162,CH163,CH164)</f>
        <v>0</v>
      </c>
      <c r="CI157" s="92">
        <f t="shared" si="159"/>
        <v>0</v>
      </c>
      <c r="CJ157" s="92">
        <f t="shared" si="159"/>
        <v>0</v>
      </c>
      <c r="CK157" s="92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5" customHeight="1" x14ac:dyDescent="0.4">
      <c r="A158" s="64">
        <f t="shared" si="139"/>
        <v>158</v>
      </c>
      <c r="B158" s="84"/>
      <c r="C158" s="84"/>
      <c r="D158" s="84"/>
      <c r="E158" s="84"/>
      <c r="F158" s="112"/>
      <c r="G158" s="84" t="s">
        <v>42</v>
      </c>
      <c r="H158" s="114" t="str">
        <f>'[1]טופס 106 חודשי'!H158</f>
        <v>ת"א 35</v>
      </c>
      <c r="I158" s="84"/>
      <c r="J158" s="74">
        <f t="shared" si="140"/>
        <v>2306418.0299999998</v>
      </c>
      <c r="K158" s="90">
        <f>SUM(K159:K161)</f>
        <v>0</v>
      </c>
      <c r="L158" s="90">
        <f t="shared" ref="L158:BW158" si="160">SUM(L159:L161)</f>
        <v>6400.07</v>
      </c>
      <c r="M158" s="90">
        <f t="shared" si="160"/>
        <v>149831.82999999999</v>
      </c>
      <c r="N158" s="90">
        <f t="shared" si="160"/>
        <v>0</v>
      </c>
      <c r="O158" s="90">
        <f t="shared" si="160"/>
        <v>0</v>
      </c>
      <c r="P158" s="90">
        <f t="shared" si="160"/>
        <v>80883.039999999994</v>
      </c>
      <c r="Q158" s="90">
        <f t="shared" si="160"/>
        <v>411077.53</v>
      </c>
      <c r="R158" s="90">
        <f t="shared" si="160"/>
        <v>0</v>
      </c>
      <c r="S158" s="90">
        <f t="shared" si="160"/>
        <v>0</v>
      </c>
      <c r="T158" s="90">
        <f t="shared" si="160"/>
        <v>70607.429999999993</v>
      </c>
      <c r="U158" s="90">
        <f t="shared" si="160"/>
        <v>160200.82999999999</v>
      </c>
      <c r="V158" s="90">
        <f t="shared" si="160"/>
        <v>0</v>
      </c>
      <c r="W158" s="90">
        <f t="shared" si="160"/>
        <v>0</v>
      </c>
      <c r="X158" s="90">
        <f t="shared" si="160"/>
        <v>0</v>
      </c>
      <c r="Y158" s="90">
        <f t="shared" si="160"/>
        <v>1185.05</v>
      </c>
      <c r="Z158" s="90">
        <f t="shared" si="160"/>
        <v>213262.68</v>
      </c>
      <c r="AA158" s="90">
        <f t="shared" si="160"/>
        <v>380035.72</v>
      </c>
      <c r="AB158" s="90">
        <f t="shared" si="160"/>
        <v>0</v>
      </c>
      <c r="AC158" s="90">
        <f t="shared" si="160"/>
        <v>132901.43</v>
      </c>
      <c r="AD158" s="90">
        <f t="shared" si="160"/>
        <v>273675.94</v>
      </c>
      <c r="AE158" s="90">
        <f t="shared" si="160"/>
        <v>29519.14</v>
      </c>
      <c r="AF158" s="90">
        <f t="shared" si="160"/>
        <v>16344.36</v>
      </c>
      <c r="AG158" s="90">
        <f t="shared" si="160"/>
        <v>8873.5300000000007</v>
      </c>
      <c r="AH158" s="90">
        <f t="shared" si="160"/>
        <v>11483.14</v>
      </c>
      <c r="AI158" s="90">
        <f t="shared" si="160"/>
        <v>0</v>
      </c>
      <c r="AJ158" s="90">
        <f t="shared" si="160"/>
        <v>0</v>
      </c>
      <c r="AK158" s="90">
        <f t="shared" si="160"/>
        <v>202930.7</v>
      </c>
      <c r="AL158" s="90">
        <f t="shared" si="160"/>
        <v>88221.67</v>
      </c>
      <c r="AM158" s="90">
        <f t="shared" si="160"/>
        <v>32330.73</v>
      </c>
      <c r="AN158" s="90">
        <f t="shared" si="160"/>
        <v>0</v>
      </c>
      <c r="AO158" s="90">
        <f t="shared" si="160"/>
        <v>36653.21</v>
      </c>
      <c r="AP158" s="90">
        <f t="shared" si="160"/>
        <v>0</v>
      </c>
      <c r="AQ158" s="90">
        <f t="shared" si="160"/>
        <v>0</v>
      </c>
      <c r="AR158" s="90">
        <f t="shared" si="160"/>
        <v>0</v>
      </c>
      <c r="AS158" s="90">
        <f t="shared" si="160"/>
        <v>0</v>
      </c>
      <c r="AT158" s="90">
        <f t="shared" si="160"/>
        <v>0</v>
      </c>
      <c r="AU158" s="90">
        <f t="shared" si="160"/>
        <v>0</v>
      </c>
      <c r="AV158" s="90">
        <f t="shared" si="160"/>
        <v>0</v>
      </c>
      <c r="AW158" s="90">
        <f t="shared" si="160"/>
        <v>0</v>
      </c>
      <c r="AX158" s="90">
        <f t="shared" si="160"/>
        <v>0</v>
      </c>
      <c r="AY158" s="90">
        <f t="shared" si="160"/>
        <v>0</v>
      </c>
      <c r="AZ158" s="90">
        <f t="shared" si="160"/>
        <v>0</v>
      </c>
      <c r="BA158" s="90">
        <f t="shared" si="160"/>
        <v>0</v>
      </c>
      <c r="BB158" s="90">
        <f t="shared" si="160"/>
        <v>0</v>
      </c>
      <c r="BC158" s="90">
        <f t="shared" si="160"/>
        <v>0</v>
      </c>
      <c r="BD158" s="90">
        <f t="shared" si="160"/>
        <v>0</v>
      </c>
      <c r="BE158" s="90">
        <f t="shared" si="160"/>
        <v>0</v>
      </c>
      <c r="BF158" s="90">
        <f t="shared" si="160"/>
        <v>0</v>
      </c>
      <c r="BG158" s="90">
        <f t="shared" si="160"/>
        <v>0</v>
      </c>
      <c r="BH158" s="90">
        <f t="shared" si="160"/>
        <v>0</v>
      </c>
      <c r="BI158" s="90">
        <f t="shared" si="160"/>
        <v>0</v>
      </c>
      <c r="BJ158" s="90">
        <f t="shared" si="160"/>
        <v>0</v>
      </c>
      <c r="BK158" s="90">
        <f t="shared" si="160"/>
        <v>0</v>
      </c>
      <c r="BL158" s="90">
        <f t="shared" si="160"/>
        <v>0</v>
      </c>
      <c r="BM158" s="90">
        <f t="shared" si="160"/>
        <v>0</v>
      </c>
      <c r="BN158" s="90">
        <f t="shared" si="160"/>
        <v>0</v>
      </c>
      <c r="BO158" s="90">
        <f t="shared" si="160"/>
        <v>0</v>
      </c>
      <c r="BP158" s="90">
        <f t="shared" si="160"/>
        <v>0</v>
      </c>
      <c r="BQ158" s="90">
        <f t="shared" si="160"/>
        <v>0</v>
      </c>
      <c r="BR158" s="90">
        <f t="shared" si="160"/>
        <v>0</v>
      </c>
      <c r="BS158" s="90">
        <f t="shared" si="160"/>
        <v>0</v>
      </c>
      <c r="BT158" s="90">
        <f t="shared" si="160"/>
        <v>0</v>
      </c>
      <c r="BU158" s="90">
        <f t="shared" si="160"/>
        <v>0</v>
      </c>
      <c r="BV158" s="90">
        <f t="shared" si="160"/>
        <v>0</v>
      </c>
      <c r="BW158" s="90">
        <f t="shared" si="160"/>
        <v>0</v>
      </c>
      <c r="BX158" s="90">
        <f t="shared" ref="BX158:CV158" si="161">SUM(BX159:BX161)</f>
        <v>0</v>
      </c>
      <c r="BY158" s="90">
        <f t="shared" si="161"/>
        <v>0</v>
      </c>
      <c r="BZ158" s="90">
        <f t="shared" si="161"/>
        <v>0</v>
      </c>
      <c r="CA158" s="90">
        <f t="shared" si="161"/>
        <v>0</v>
      </c>
      <c r="CB158" s="90">
        <f t="shared" si="161"/>
        <v>0</v>
      </c>
      <c r="CC158" s="90">
        <f t="shared" si="161"/>
        <v>0</v>
      </c>
      <c r="CD158" s="90">
        <f t="shared" si="161"/>
        <v>0</v>
      </c>
      <c r="CE158" s="90">
        <f t="shared" si="161"/>
        <v>0</v>
      </c>
      <c r="CF158" s="90">
        <f t="shared" si="161"/>
        <v>0</v>
      </c>
      <c r="CG158" s="91">
        <f>SUM(CG159:CG161)</f>
        <v>0</v>
      </c>
      <c r="CH158" s="92">
        <f t="shared" ref="CH158:CK158" si="162">SUM(CH159:CH161)</f>
        <v>0</v>
      </c>
      <c r="CI158" s="92">
        <f t="shared" si="162"/>
        <v>0</v>
      </c>
      <c r="CJ158" s="92">
        <f t="shared" si="162"/>
        <v>0</v>
      </c>
      <c r="CK158" s="92">
        <f t="shared" si="162"/>
        <v>0</v>
      </c>
      <c r="CL158" s="8"/>
      <c r="CM158" s="89"/>
      <c r="CN158" s="21"/>
      <c r="CQ158" s="73">
        <f>IF(J158&gt;0,1,0)</f>
        <v>1</v>
      </c>
    </row>
    <row r="159" spans="1:100" ht="14.15" customHeight="1" x14ac:dyDescent="0.4">
      <c r="A159" s="64">
        <f t="shared" si="139"/>
        <v>159</v>
      </c>
      <c r="B159" s="84"/>
      <c r="C159" s="84"/>
      <c r="D159" s="84"/>
      <c r="E159" s="84"/>
      <c r="F159" s="112"/>
      <c r="G159" s="84"/>
      <c r="H159" s="84" t="s">
        <v>61</v>
      </c>
      <c r="I159" s="114" t="s">
        <v>84</v>
      </c>
      <c r="J159" s="74">
        <f t="shared" si="140"/>
        <v>2306418.0299999998</v>
      </c>
      <c r="K159" s="85"/>
      <c r="L159" s="85">
        <v>6400.07</v>
      </c>
      <c r="M159" s="85">
        <v>149831.82999999999</v>
      </c>
      <c r="N159" s="85"/>
      <c r="O159" s="85"/>
      <c r="P159" s="85">
        <v>80883.039999999994</v>
      </c>
      <c r="Q159" s="85">
        <v>411077.53</v>
      </c>
      <c r="R159" s="85"/>
      <c r="S159" s="85"/>
      <c r="T159" s="85">
        <v>70607.429999999993</v>
      </c>
      <c r="U159" s="85">
        <v>160200.82999999999</v>
      </c>
      <c r="V159" s="85"/>
      <c r="W159" s="85"/>
      <c r="X159" s="85"/>
      <c r="Y159" s="85">
        <v>1185.05</v>
      </c>
      <c r="Z159" s="85">
        <v>213262.68</v>
      </c>
      <c r="AA159" s="85">
        <v>380035.72</v>
      </c>
      <c r="AB159" s="85"/>
      <c r="AC159" s="85">
        <v>132901.43</v>
      </c>
      <c r="AD159" s="85">
        <v>273675.94</v>
      </c>
      <c r="AE159" s="85">
        <v>29519.14</v>
      </c>
      <c r="AF159" s="85">
        <v>16344.36</v>
      </c>
      <c r="AG159" s="85">
        <v>8873.5300000000007</v>
      </c>
      <c r="AH159" s="85">
        <v>11483.14</v>
      </c>
      <c r="AI159" s="85"/>
      <c r="AJ159" s="85"/>
      <c r="AK159" s="85">
        <v>202930.7</v>
      </c>
      <c r="AL159" s="85">
        <v>88221.67</v>
      </c>
      <c r="AM159" s="85">
        <v>32330.73</v>
      </c>
      <c r="AN159" s="85"/>
      <c r="AO159" s="85">
        <v>36653.21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7"/>
      <c r="CH159" s="88"/>
      <c r="CI159" s="88"/>
      <c r="CJ159" s="88"/>
      <c r="CK159" s="88"/>
      <c r="CL159" s="8"/>
      <c r="CM159" s="89"/>
      <c r="CN159" s="21"/>
      <c r="CQ159" s="73">
        <f>IF(J159&gt;0,1,0)</f>
        <v>1</v>
      </c>
    </row>
    <row r="160" spans="1:100" ht="14.15" customHeight="1" x14ac:dyDescent="0.4">
      <c r="A160" s="64">
        <f t="shared" si="139"/>
        <v>160</v>
      </c>
      <c r="B160" s="84"/>
      <c r="C160" s="84"/>
      <c r="D160" s="84"/>
      <c r="E160" s="84"/>
      <c r="F160" s="112"/>
      <c r="G160" s="84"/>
      <c r="H160" s="84" t="s">
        <v>63</v>
      </c>
      <c r="I160" s="114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7"/>
      <c r="CH160" s="88"/>
      <c r="CI160" s="88"/>
      <c r="CJ160" s="88"/>
      <c r="CK160" s="88"/>
      <c r="CL160" s="8"/>
      <c r="CM160" s="89"/>
      <c r="CN160" s="21"/>
      <c r="CQ160" s="72"/>
      <c r="CU160" s="126"/>
    </row>
    <row r="161" spans="1:100" ht="14.15" customHeight="1" x14ac:dyDescent="0.4">
      <c r="A161" s="64">
        <f t="shared" si="139"/>
        <v>161</v>
      </c>
      <c r="B161" s="84"/>
      <c r="C161" s="84"/>
      <c r="D161" s="84"/>
      <c r="E161" s="84"/>
      <c r="F161" s="112"/>
      <c r="G161" s="84"/>
      <c r="H161" s="84" t="s">
        <v>65</v>
      </c>
      <c r="I161" s="114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7"/>
      <c r="CH161" s="88"/>
      <c r="CI161" s="88"/>
      <c r="CJ161" s="88"/>
      <c r="CK161" s="88"/>
      <c r="CL161" s="8"/>
      <c r="CM161" s="89"/>
      <c r="CN161" s="21"/>
      <c r="CQ161" s="72"/>
    </row>
    <row r="162" spans="1:100" ht="14.15" customHeight="1" x14ac:dyDescent="0.4">
      <c r="A162" s="64">
        <f t="shared" si="139"/>
        <v>162</v>
      </c>
      <c r="B162" s="84"/>
      <c r="C162" s="84"/>
      <c r="D162" s="84"/>
      <c r="E162" s="84"/>
      <c r="F162" s="112"/>
      <c r="G162" s="84" t="s">
        <v>55</v>
      </c>
      <c r="H162" s="114" t="str">
        <f>'[1]טופס 106 חודשי'!H162</f>
        <v>ת"א 90</v>
      </c>
      <c r="I162" s="84"/>
      <c r="J162" s="74">
        <f t="shared" si="140"/>
        <v>706270.55999999994</v>
      </c>
      <c r="K162" s="85"/>
      <c r="L162" s="85">
        <v>1116.78</v>
      </c>
      <c r="M162" s="85">
        <v>32070.09</v>
      </c>
      <c r="N162" s="85"/>
      <c r="O162" s="85"/>
      <c r="P162" s="85">
        <v>24641.66</v>
      </c>
      <c r="Q162" s="85">
        <v>66549.56</v>
      </c>
      <c r="R162" s="85"/>
      <c r="S162" s="85"/>
      <c r="T162" s="85">
        <v>15853.35</v>
      </c>
      <c r="U162" s="85">
        <v>37493.54</v>
      </c>
      <c r="V162" s="85"/>
      <c r="W162" s="85"/>
      <c r="X162" s="85"/>
      <c r="Y162" s="85"/>
      <c r="Z162" s="85">
        <v>51881.59</v>
      </c>
      <c r="AA162" s="85">
        <v>172042.76</v>
      </c>
      <c r="AB162" s="85"/>
      <c r="AC162" s="85">
        <v>61358.87</v>
      </c>
      <c r="AD162" s="85">
        <v>123934.63</v>
      </c>
      <c r="AE162" s="85">
        <v>5349.1</v>
      </c>
      <c r="AF162" s="85">
        <v>3036.66</v>
      </c>
      <c r="AG162" s="85">
        <v>1602.95</v>
      </c>
      <c r="AH162" s="85">
        <v>1748.44</v>
      </c>
      <c r="AI162" s="85"/>
      <c r="AJ162" s="85"/>
      <c r="AK162" s="85">
        <v>67476.34</v>
      </c>
      <c r="AL162" s="85">
        <v>29060.17</v>
      </c>
      <c r="AM162" s="85">
        <v>4952.7</v>
      </c>
      <c r="AN162" s="85"/>
      <c r="AO162" s="85">
        <v>6101.37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7"/>
      <c r="CH162" s="88"/>
      <c r="CI162" s="88"/>
      <c r="CJ162" s="88"/>
      <c r="CK162" s="88"/>
      <c r="CL162" s="8"/>
      <c r="CM162" s="89"/>
      <c r="CN162" s="21"/>
      <c r="CQ162" s="73">
        <f t="shared" ref="CQ162:CQ167" si="163">IF(J162&gt;0,1,0)</f>
        <v>1</v>
      </c>
    </row>
    <row r="163" spans="1:100" ht="14.15" customHeight="1" x14ac:dyDescent="0.4">
      <c r="A163" s="64">
        <f t="shared" si="139"/>
        <v>163</v>
      </c>
      <c r="B163" s="84"/>
      <c r="C163" s="84"/>
      <c r="D163" s="84"/>
      <c r="E163" s="84"/>
      <c r="F163" s="112"/>
      <c r="G163" s="84" t="s">
        <v>44</v>
      </c>
      <c r="H163" s="114" t="s">
        <v>87</v>
      </c>
      <c r="I163" s="84"/>
      <c r="J163" s="74">
        <f t="shared" si="140"/>
        <v>252751.59999999998</v>
      </c>
      <c r="K163" s="85"/>
      <c r="L163" s="85">
        <v>595.46</v>
      </c>
      <c r="M163" s="85">
        <v>36597.24</v>
      </c>
      <c r="N163" s="85"/>
      <c r="O163" s="85"/>
      <c r="P163" s="85">
        <v>5173.79</v>
      </c>
      <c r="Q163" s="85">
        <v>45469.27</v>
      </c>
      <c r="R163" s="85"/>
      <c r="S163" s="85"/>
      <c r="T163" s="85">
        <v>5333.7</v>
      </c>
      <c r="U163" s="85">
        <v>8344.77</v>
      </c>
      <c r="V163" s="85"/>
      <c r="W163" s="85"/>
      <c r="X163" s="85"/>
      <c r="Y163" s="85"/>
      <c r="Z163" s="85">
        <v>12470.27</v>
      </c>
      <c r="AA163" s="85">
        <v>11083.06</v>
      </c>
      <c r="AB163" s="85"/>
      <c r="AC163" s="85">
        <v>21931.88</v>
      </c>
      <c r="AD163" s="85">
        <v>45695.92</v>
      </c>
      <c r="AE163" s="85">
        <v>3826.16</v>
      </c>
      <c r="AF163" s="85">
        <v>1723.56</v>
      </c>
      <c r="AG163" s="85">
        <v>772.65</v>
      </c>
      <c r="AH163" s="85">
        <v>1048.8</v>
      </c>
      <c r="AI163" s="85"/>
      <c r="AJ163" s="85"/>
      <c r="AK163" s="85">
        <v>34191.75</v>
      </c>
      <c r="AL163" s="85">
        <v>16792.560000000001</v>
      </c>
      <c r="AM163" s="85">
        <v>787.34</v>
      </c>
      <c r="AN163" s="85"/>
      <c r="AO163" s="85">
        <v>913.42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7"/>
      <c r="CH163" s="88"/>
      <c r="CI163" s="88"/>
      <c r="CJ163" s="88"/>
      <c r="CK163" s="88"/>
      <c r="CL163" s="8"/>
      <c r="CM163" s="89"/>
      <c r="CN163" s="21"/>
      <c r="CQ163" s="73">
        <f t="shared" si="163"/>
        <v>1</v>
      </c>
    </row>
    <row r="164" spans="1:100" s="63" customFormat="1" ht="14.15" customHeight="1" x14ac:dyDescent="0.4">
      <c r="A164" s="64">
        <f t="shared" si="139"/>
        <v>164</v>
      </c>
      <c r="B164" s="84"/>
      <c r="C164" s="84"/>
      <c r="D164" s="84"/>
      <c r="E164" s="84"/>
      <c r="F164" s="112"/>
      <c r="G164" s="84" t="s">
        <v>46</v>
      </c>
      <c r="H164" s="114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7"/>
      <c r="CH164" s="88"/>
      <c r="CI164" s="88"/>
      <c r="CJ164" s="88"/>
      <c r="CK164" s="88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5" customHeight="1" x14ac:dyDescent="0.4">
      <c r="A165" s="64">
        <f t="shared" si="139"/>
        <v>165</v>
      </c>
      <c r="B165" s="82"/>
      <c r="C165" s="82"/>
      <c r="D165" s="82"/>
      <c r="E165" s="82"/>
      <c r="F165" s="110" t="s">
        <v>52</v>
      </c>
      <c r="G165" s="111" t="s">
        <v>53</v>
      </c>
      <c r="H165" s="82"/>
      <c r="I165" s="82"/>
      <c r="J165" s="74">
        <f t="shared" si="140"/>
        <v>441649.06000000006</v>
      </c>
      <c r="K165" s="115"/>
      <c r="L165" s="115">
        <v>2815.92</v>
      </c>
      <c r="M165" s="115">
        <v>142647.04999999999</v>
      </c>
      <c r="N165" s="115"/>
      <c r="O165" s="115">
        <v>15457.97</v>
      </c>
      <c r="P165" s="115">
        <v>11387.1</v>
      </c>
      <c r="Q165" s="115">
        <v>229162.23</v>
      </c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>
        <v>18903.54</v>
      </c>
      <c r="AF165" s="115">
        <v>6777.59</v>
      </c>
      <c r="AG165" s="115">
        <v>5189.88</v>
      </c>
      <c r="AH165" s="115">
        <v>9307.7800000000007</v>
      </c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115"/>
      <c r="CF165" s="115"/>
      <c r="CG165" s="116"/>
      <c r="CH165" s="88"/>
      <c r="CI165" s="88"/>
      <c r="CJ165" s="88"/>
      <c r="CK165" s="88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5" customHeight="1" x14ac:dyDescent="0.4">
      <c r="A166" s="64">
        <f t="shared" si="139"/>
        <v>166</v>
      </c>
      <c r="B166" s="82"/>
      <c r="C166" s="82"/>
      <c r="D166" s="82"/>
      <c r="E166" s="82" t="s">
        <v>22</v>
      </c>
      <c r="F166" s="120" t="s">
        <v>35</v>
      </c>
      <c r="G166" s="82"/>
      <c r="H166" s="82"/>
      <c r="I166" s="82"/>
      <c r="J166" s="74">
        <f t="shared" si="140"/>
        <v>967316.47999999998</v>
      </c>
      <c r="K166" s="108">
        <f>SUM(K167,K171)</f>
        <v>0</v>
      </c>
      <c r="L166" s="108">
        <f t="shared" ref="L166:BW166" si="164">SUM(L167,L171)</f>
        <v>2255.2799999999997</v>
      </c>
      <c r="M166" s="108">
        <f t="shared" si="164"/>
        <v>63753.91</v>
      </c>
      <c r="N166" s="108">
        <f t="shared" si="164"/>
        <v>0</v>
      </c>
      <c r="O166" s="108">
        <f t="shared" si="164"/>
        <v>1910.35</v>
      </c>
      <c r="P166" s="108">
        <f t="shared" si="164"/>
        <v>20281.560000000001</v>
      </c>
      <c r="Q166" s="108">
        <f t="shared" si="164"/>
        <v>146277.88999999998</v>
      </c>
      <c r="R166" s="108">
        <f t="shared" si="164"/>
        <v>0</v>
      </c>
      <c r="S166" s="108">
        <f t="shared" si="164"/>
        <v>0</v>
      </c>
      <c r="T166" s="108">
        <f t="shared" si="164"/>
        <v>142637.31</v>
      </c>
      <c r="U166" s="108">
        <f t="shared" si="164"/>
        <v>330687.7</v>
      </c>
      <c r="V166" s="108">
        <f t="shared" si="164"/>
        <v>0</v>
      </c>
      <c r="W166" s="108">
        <f t="shared" si="164"/>
        <v>0</v>
      </c>
      <c r="X166" s="108">
        <f t="shared" si="164"/>
        <v>0</v>
      </c>
      <c r="Y166" s="108">
        <f t="shared" si="164"/>
        <v>0</v>
      </c>
      <c r="Z166" s="108">
        <f t="shared" si="164"/>
        <v>48492.97</v>
      </c>
      <c r="AA166" s="108">
        <f t="shared" si="164"/>
        <v>115309.11</v>
      </c>
      <c r="AB166" s="108">
        <f t="shared" si="164"/>
        <v>0</v>
      </c>
      <c r="AC166" s="108">
        <f t="shared" si="164"/>
        <v>5399.01</v>
      </c>
      <c r="AD166" s="108">
        <f t="shared" si="164"/>
        <v>15024.89</v>
      </c>
      <c r="AE166" s="108">
        <f t="shared" si="164"/>
        <v>11102.86</v>
      </c>
      <c r="AF166" s="108">
        <f t="shared" si="164"/>
        <v>5629.5099999999993</v>
      </c>
      <c r="AG166" s="108">
        <f t="shared" si="164"/>
        <v>2861.42</v>
      </c>
      <c r="AH166" s="108">
        <f t="shared" si="164"/>
        <v>5370.47</v>
      </c>
      <c r="AI166" s="108">
        <f t="shared" si="164"/>
        <v>0</v>
      </c>
      <c r="AJ166" s="108">
        <f t="shared" si="164"/>
        <v>0</v>
      </c>
      <c r="AK166" s="108">
        <f t="shared" si="164"/>
        <v>40871.119999999995</v>
      </c>
      <c r="AL166" s="108">
        <f t="shared" si="164"/>
        <v>9451.119999999999</v>
      </c>
      <c r="AM166" s="108">
        <f t="shared" si="164"/>
        <v>0</v>
      </c>
      <c r="AN166" s="108">
        <f t="shared" si="164"/>
        <v>0</v>
      </c>
      <c r="AO166" s="108">
        <f t="shared" si="164"/>
        <v>0</v>
      </c>
      <c r="AP166" s="108">
        <f t="shared" si="164"/>
        <v>0</v>
      </c>
      <c r="AQ166" s="108">
        <f t="shared" si="164"/>
        <v>0</v>
      </c>
      <c r="AR166" s="108">
        <f t="shared" si="164"/>
        <v>0</v>
      </c>
      <c r="AS166" s="108">
        <f t="shared" si="164"/>
        <v>0</v>
      </c>
      <c r="AT166" s="108">
        <f t="shared" si="164"/>
        <v>0</v>
      </c>
      <c r="AU166" s="108">
        <f t="shared" si="164"/>
        <v>0</v>
      </c>
      <c r="AV166" s="108">
        <f t="shared" si="164"/>
        <v>0</v>
      </c>
      <c r="AW166" s="108">
        <f t="shared" si="164"/>
        <v>0</v>
      </c>
      <c r="AX166" s="108">
        <f t="shared" si="164"/>
        <v>0</v>
      </c>
      <c r="AY166" s="108">
        <f t="shared" si="164"/>
        <v>0</v>
      </c>
      <c r="AZ166" s="108">
        <f t="shared" si="164"/>
        <v>0</v>
      </c>
      <c r="BA166" s="108">
        <f t="shared" si="164"/>
        <v>0</v>
      </c>
      <c r="BB166" s="108">
        <f t="shared" si="164"/>
        <v>0</v>
      </c>
      <c r="BC166" s="108">
        <f t="shared" si="164"/>
        <v>0</v>
      </c>
      <c r="BD166" s="108">
        <f t="shared" si="164"/>
        <v>0</v>
      </c>
      <c r="BE166" s="108">
        <f t="shared" si="164"/>
        <v>0</v>
      </c>
      <c r="BF166" s="108">
        <f t="shared" si="164"/>
        <v>0</v>
      </c>
      <c r="BG166" s="108">
        <f t="shared" si="164"/>
        <v>0</v>
      </c>
      <c r="BH166" s="108">
        <f t="shared" si="164"/>
        <v>0</v>
      </c>
      <c r="BI166" s="108">
        <f t="shared" si="164"/>
        <v>0</v>
      </c>
      <c r="BJ166" s="108">
        <f t="shared" si="164"/>
        <v>0</v>
      </c>
      <c r="BK166" s="108">
        <f t="shared" si="164"/>
        <v>0</v>
      </c>
      <c r="BL166" s="108">
        <f t="shared" si="164"/>
        <v>0</v>
      </c>
      <c r="BM166" s="108">
        <f t="shared" si="164"/>
        <v>0</v>
      </c>
      <c r="BN166" s="108">
        <f t="shared" si="164"/>
        <v>0</v>
      </c>
      <c r="BO166" s="108">
        <f t="shared" si="164"/>
        <v>0</v>
      </c>
      <c r="BP166" s="108">
        <f t="shared" si="164"/>
        <v>0</v>
      </c>
      <c r="BQ166" s="108">
        <f t="shared" si="164"/>
        <v>0</v>
      </c>
      <c r="BR166" s="108">
        <f t="shared" si="164"/>
        <v>0</v>
      </c>
      <c r="BS166" s="108">
        <f t="shared" si="164"/>
        <v>0</v>
      </c>
      <c r="BT166" s="108">
        <f t="shared" si="164"/>
        <v>0</v>
      </c>
      <c r="BU166" s="108">
        <f t="shared" si="164"/>
        <v>0</v>
      </c>
      <c r="BV166" s="108">
        <f t="shared" si="164"/>
        <v>0</v>
      </c>
      <c r="BW166" s="108">
        <f t="shared" si="164"/>
        <v>0</v>
      </c>
      <c r="BX166" s="108">
        <f t="shared" ref="BX166:CV166" si="165">SUM(BX167,BX171)</f>
        <v>0</v>
      </c>
      <c r="BY166" s="108">
        <f t="shared" si="165"/>
        <v>0</v>
      </c>
      <c r="BZ166" s="108">
        <f t="shared" si="165"/>
        <v>0</v>
      </c>
      <c r="CA166" s="108">
        <f t="shared" si="165"/>
        <v>0</v>
      </c>
      <c r="CB166" s="108">
        <f t="shared" si="165"/>
        <v>0</v>
      </c>
      <c r="CC166" s="108">
        <f t="shared" si="165"/>
        <v>0</v>
      </c>
      <c r="CD166" s="108">
        <f t="shared" si="165"/>
        <v>0</v>
      </c>
      <c r="CE166" s="108">
        <f t="shared" si="165"/>
        <v>0</v>
      </c>
      <c r="CF166" s="108">
        <f t="shared" si="165"/>
        <v>0</v>
      </c>
      <c r="CG166" s="109">
        <f>SUM(CG167,CG171)</f>
        <v>0</v>
      </c>
      <c r="CH166" s="92">
        <f t="shared" ref="CH166:CK166" si="166">SUM(CH167,CH171)</f>
        <v>0</v>
      </c>
      <c r="CI166" s="92">
        <f t="shared" si="166"/>
        <v>0</v>
      </c>
      <c r="CJ166" s="92">
        <f t="shared" si="166"/>
        <v>0</v>
      </c>
      <c r="CK166" s="92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5" customHeight="1" x14ac:dyDescent="0.4">
      <c r="A167" s="64">
        <f t="shared" si="139"/>
        <v>167</v>
      </c>
      <c r="B167" s="82"/>
      <c r="C167" s="82"/>
      <c r="D167" s="82"/>
      <c r="E167" s="82"/>
      <c r="F167" s="110" t="s">
        <v>40</v>
      </c>
      <c r="G167" s="111" t="s">
        <v>41</v>
      </c>
      <c r="H167" s="82"/>
      <c r="I167" s="82"/>
      <c r="J167" s="74">
        <f t="shared" si="140"/>
        <v>933997.59999999986</v>
      </c>
      <c r="K167" s="108">
        <f>SUM(K168:K170)</f>
        <v>0</v>
      </c>
      <c r="L167" s="108">
        <f t="shared" ref="L167:BW167" si="167">SUM(L168:L170)</f>
        <v>2194.41</v>
      </c>
      <c r="M167" s="108">
        <f t="shared" si="167"/>
        <v>56271.9</v>
      </c>
      <c r="N167" s="108">
        <f t="shared" si="167"/>
        <v>0</v>
      </c>
      <c r="O167" s="108">
        <f t="shared" si="167"/>
        <v>42.8</v>
      </c>
      <c r="P167" s="108">
        <f t="shared" si="167"/>
        <v>18832.900000000001</v>
      </c>
      <c r="Q167" s="108">
        <f t="shared" si="167"/>
        <v>127055.68999999999</v>
      </c>
      <c r="R167" s="108">
        <f t="shared" si="167"/>
        <v>0</v>
      </c>
      <c r="S167" s="108">
        <f t="shared" si="167"/>
        <v>0</v>
      </c>
      <c r="T167" s="108">
        <f t="shared" si="167"/>
        <v>142637.31</v>
      </c>
      <c r="U167" s="108">
        <f t="shared" si="167"/>
        <v>330687.7</v>
      </c>
      <c r="V167" s="108">
        <f t="shared" si="167"/>
        <v>0</v>
      </c>
      <c r="W167" s="108">
        <f t="shared" si="167"/>
        <v>0</v>
      </c>
      <c r="X167" s="108">
        <f t="shared" si="167"/>
        <v>0</v>
      </c>
      <c r="Y167" s="108">
        <f t="shared" si="167"/>
        <v>0</v>
      </c>
      <c r="Z167" s="108">
        <f t="shared" si="167"/>
        <v>48492.97</v>
      </c>
      <c r="AA167" s="108">
        <f t="shared" si="167"/>
        <v>115309.11</v>
      </c>
      <c r="AB167" s="108">
        <f t="shared" si="167"/>
        <v>0</v>
      </c>
      <c r="AC167" s="108">
        <f t="shared" si="167"/>
        <v>5399.01</v>
      </c>
      <c r="AD167" s="108">
        <f t="shared" si="167"/>
        <v>15024.89</v>
      </c>
      <c r="AE167" s="108">
        <f t="shared" si="167"/>
        <v>9739.34</v>
      </c>
      <c r="AF167" s="108">
        <f t="shared" si="167"/>
        <v>5102.2299999999996</v>
      </c>
      <c r="AG167" s="108">
        <f t="shared" si="167"/>
        <v>2473.27</v>
      </c>
      <c r="AH167" s="108">
        <f t="shared" si="167"/>
        <v>4411.83</v>
      </c>
      <c r="AI167" s="108">
        <f t="shared" si="167"/>
        <v>0</v>
      </c>
      <c r="AJ167" s="108">
        <f t="shared" si="167"/>
        <v>0</v>
      </c>
      <c r="AK167" s="108">
        <f t="shared" si="167"/>
        <v>40871.119999999995</v>
      </c>
      <c r="AL167" s="108">
        <f t="shared" si="167"/>
        <v>9451.119999999999</v>
      </c>
      <c r="AM167" s="108">
        <f t="shared" si="167"/>
        <v>0</v>
      </c>
      <c r="AN167" s="108">
        <f t="shared" si="167"/>
        <v>0</v>
      </c>
      <c r="AO167" s="108">
        <f t="shared" si="167"/>
        <v>0</v>
      </c>
      <c r="AP167" s="108">
        <f t="shared" si="167"/>
        <v>0</v>
      </c>
      <c r="AQ167" s="108">
        <f t="shared" si="167"/>
        <v>0</v>
      </c>
      <c r="AR167" s="108">
        <f t="shared" si="167"/>
        <v>0</v>
      </c>
      <c r="AS167" s="108">
        <f t="shared" si="167"/>
        <v>0</v>
      </c>
      <c r="AT167" s="108">
        <f t="shared" si="167"/>
        <v>0</v>
      </c>
      <c r="AU167" s="108">
        <f t="shared" si="167"/>
        <v>0</v>
      </c>
      <c r="AV167" s="108">
        <f t="shared" si="167"/>
        <v>0</v>
      </c>
      <c r="AW167" s="108">
        <f t="shared" si="167"/>
        <v>0</v>
      </c>
      <c r="AX167" s="108">
        <f t="shared" si="167"/>
        <v>0</v>
      </c>
      <c r="AY167" s="108">
        <f t="shared" si="167"/>
        <v>0</v>
      </c>
      <c r="AZ167" s="108">
        <f t="shared" si="167"/>
        <v>0</v>
      </c>
      <c r="BA167" s="108">
        <f t="shared" si="167"/>
        <v>0</v>
      </c>
      <c r="BB167" s="108">
        <f t="shared" si="167"/>
        <v>0</v>
      </c>
      <c r="BC167" s="108">
        <f t="shared" si="167"/>
        <v>0</v>
      </c>
      <c r="BD167" s="108">
        <f t="shared" si="167"/>
        <v>0</v>
      </c>
      <c r="BE167" s="108">
        <f t="shared" si="167"/>
        <v>0</v>
      </c>
      <c r="BF167" s="108">
        <f t="shared" si="167"/>
        <v>0</v>
      </c>
      <c r="BG167" s="108">
        <f t="shared" si="167"/>
        <v>0</v>
      </c>
      <c r="BH167" s="108">
        <f t="shared" si="167"/>
        <v>0</v>
      </c>
      <c r="BI167" s="108">
        <f t="shared" si="167"/>
        <v>0</v>
      </c>
      <c r="BJ167" s="108">
        <f t="shared" si="167"/>
        <v>0</v>
      </c>
      <c r="BK167" s="108">
        <f t="shared" si="167"/>
        <v>0</v>
      </c>
      <c r="BL167" s="108">
        <f t="shared" si="167"/>
        <v>0</v>
      </c>
      <c r="BM167" s="108">
        <f t="shared" si="167"/>
        <v>0</v>
      </c>
      <c r="BN167" s="108">
        <f t="shared" si="167"/>
        <v>0</v>
      </c>
      <c r="BO167" s="108">
        <f t="shared" si="167"/>
        <v>0</v>
      </c>
      <c r="BP167" s="108">
        <f t="shared" si="167"/>
        <v>0</v>
      </c>
      <c r="BQ167" s="108">
        <f t="shared" si="167"/>
        <v>0</v>
      </c>
      <c r="BR167" s="108">
        <f t="shared" si="167"/>
        <v>0</v>
      </c>
      <c r="BS167" s="108">
        <f t="shared" si="167"/>
        <v>0</v>
      </c>
      <c r="BT167" s="108">
        <f t="shared" si="167"/>
        <v>0</v>
      </c>
      <c r="BU167" s="108">
        <f t="shared" si="167"/>
        <v>0</v>
      </c>
      <c r="BV167" s="108">
        <f t="shared" si="167"/>
        <v>0</v>
      </c>
      <c r="BW167" s="108">
        <f t="shared" si="167"/>
        <v>0</v>
      </c>
      <c r="BX167" s="108">
        <f t="shared" ref="BX167:CV167" si="168">SUM(BX168:BX170)</f>
        <v>0</v>
      </c>
      <c r="BY167" s="108">
        <f t="shared" si="168"/>
        <v>0</v>
      </c>
      <c r="BZ167" s="108">
        <f t="shared" si="168"/>
        <v>0</v>
      </c>
      <c r="CA167" s="108">
        <f t="shared" si="168"/>
        <v>0</v>
      </c>
      <c r="CB167" s="108">
        <f t="shared" si="168"/>
        <v>0</v>
      </c>
      <c r="CC167" s="108">
        <f t="shared" si="168"/>
        <v>0</v>
      </c>
      <c r="CD167" s="108">
        <f t="shared" si="168"/>
        <v>0</v>
      </c>
      <c r="CE167" s="108">
        <f t="shared" si="168"/>
        <v>0</v>
      </c>
      <c r="CF167" s="108">
        <f t="shared" si="168"/>
        <v>0</v>
      </c>
      <c r="CG167" s="109">
        <f>SUM(CG168:CG170)</f>
        <v>0</v>
      </c>
      <c r="CH167" s="92">
        <f t="shared" ref="CH167:CK167" si="169">SUM(CH168:CH170)</f>
        <v>0</v>
      </c>
      <c r="CI167" s="92">
        <f t="shared" si="169"/>
        <v>0</v>
      </c>
      <c r="CJ167" s="92">
        <f t="shared" si="169"/>
        <v>0</v>
      </c>
      <c r="CK167" s="92">
        <f t="shared" si="169"/>
        <v>0</v>
      </c>
      <c r="CL167" s="8"/>
      <c r="CM167" s="89"/>
      <c r="CN167" s="21"/>
      <c r="CQ167" s="73">
        <f t="shared" si="163"/>
        <v>1</v>
      </c>
    </row>
    <row r="168" spans="1:100" ht="14.15" customHeight="1" x14ac:dyDescent="0.4">
      <c r="A168" s="64">
        <f t="shared" si="139"/>
        <v>168</v>
      </c>
      <c r="B168" s="84"/>
      <c r="C168" s="84"/>
      <c r="D168" s="84"/>
      <c r="E168" s="84"/>
      <c r="F168" s="112"/>
      <c r="G168" s="84" t="s">
        <v>42</v>
      </c>
      <c r="H168" s="84" t="s">
        <v>89</v>
      </c>
      <c r="I168" s="84"/>
      <c r="J168" s="74">
        <f t="shared" si="140"/>
        <v>75740.76999999999</v>
      </c>
      <c r="K168" s="85"/>
      <c r="L168" s="85">
        <v>13.24</v>
      </c>
      <c r="M168" s="85">
        <v>314.93</v>
      </c>
      <c r="N168" s="85"/>
      <c r="O168" s="85"/>
      <c r="P168" s="85">
        <v>1597.88</v>
      </c>
      <c r="Q168" s="85">
        <v>367.29</v>
      </c>
      <c r="R168" s="85"/>
      <c r="S168" s="85"/>
      <c r="T168" s="85">
        <v>9252.7800000000007</v>
      </c>
      <c r="U168" s="85">
        <v>21507.88</v>
      </c>
      <c r="V168" s="85"/>
      <c r="W168" s="85"/>
      <c r="X168" s="85"/>
      <c r="Y168" s="85"/>
      <c r="Z168" s="85">
        <v>22901.83</v>
      </c>
      <c r="AA168" s="85">
        <v>1759.6</v>
      </c>
      <c r="AB168" s="85"/>
      <c r="AC168" s="85">
        <v>1999.27</v>
      </c>
      <c r="AD168" s="85">
        <v>6799.5</v>
      </c>
      <c r="AE168" s="85">
        <v>45.64</v>
      </c>
      <c r="AF168" s="85">
        <v>14.62</v>
      </c>
      <c r="AG168" s="85">
        <v>10.87</v>
      </c>
      <c r="AH168" s="85">
        <v>4.1500000000000004</v>
      </c>
      <c r="AI168" s="85"/>
      <c r="AJ168" s="85"/>
      <c r="AK168" s="85">
        <v>6300.41</v>
      </c>
      <c r="AL168" s="85">
        <v>2850.88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7"/>
      <c r="CH168" s="88"/>
      <c r="CI168" s="88"/>
      <c r="CJ168" s="88"/>
      <c r="CK168" s="88"/>
      <c r="CL168" s="8"/>
      <c r="CM168" s="89"/>
      <c r="CN168" s="21"/>
      <c r="CQ168" s="72"/>
    </row>
    <row r="169" spans="1:100" ht="14.15" customHeight="1" x14ac:dyDescent="0.4">
      <c r="A169" s="64">
        <f t="shared" si="139"/>
        <v>169</v>
      </c>
      <c r="B169" s="84"/>
      <c r="C169" s="84"/>
      <c r="D169" s="84"/>
      <c r="E169" s="84"/>
      <c r="F169" s="112"/>
      <c r="G169" s="84" t="s">
        <v>55</v>
      </c>
      <c r="H169" s="84" t="s">
        <v>90</v>
      </c>
      <c r="I169" s="84"/>
      <c r="J169" s="74">
        <f t="shared" si="140"/>
        <v>858256.83</v>
      </c>
      <c r="K169" s="85"/>
      <c r="L169" s="85">
        <v>2181.17</v>
      </c>
      <c r="M169" s="85">
        <v>55956.97</v>
      </c>
      <c r="N169" s="85"/>
      <c r="O169" s="85">
        <v>42.8</v>
      </c>
      <c r="P169" s="85">
        <v>17235.02</v>
      </c>
      <c r="Q169" s="85">
        <v>126688.4</v>
      </c>
      <c r="R169" s="85"/>
      <c r="S169" s="85"/>
      <c r="T169" s="85">
        <v>133384.53</v>
      </c>
      <c r="U169" s="85">
        <v>309179.82</v>
      </c>
      <c r="V169" s="85"/>
      <c r="W169" s="85"/>
      <c r="X169" s="85"/>
      <c r="Y169" s="85"/>
      <c r="Z169" s="85">
        <v>25591.14</v>
      </c>
      <c r="AA169" s="85">
        <v>113549.51</v>
      </c>
      <c r="AB169" s="85"/>
      <c r="AC169" s="85">
        <v>3399.74</v>
      </c>
      <c r="AD169" s="85">
        <v>8225.39</v>
      </c>
      <c r="AE169" s="85">
        <v>9693.7000000000007</v>
      </c>
      <c r="AF169" s="85">
        <v>5087.6099999999997</v>
      </c>
      <c r="AG169" s="85">
        <v>2462.4</v>
      </c>
      <c r="AH169" s="85">
        <v>4407.68</v>
      </c>
      <c r="AI169" s="85"/>
      <c r="AJ169" s="85"/>
      <c r="AK169" s="85">
        <v>34570.71</v>
      </c>
      <c r="AL169" s="85">
        <v>6600.24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7"/>
      <c r="CH169" s="88"/>
      <c r="CI169" s="88"/>
      <c r="CJ169" s="88"/>
      <c r="CK169" s="88"/>
      <c r="CL169" s="8"/>
      <c r="CM169" s="89"/>
      <c r="CN169" s="21"/>
      <c r="CQ169" s="73">
        <f>IF(J169&gt;0,1,0)</f>
        <v>1</v>
      </c>
    </row>
    <row r="170" spans="1:100" s="63" customFormat="1" ht="14.15" customHeight="1" x14ac:dyDescent="0.4">
      <c r="A170" s="64">
        <f t="shared" si="139"/>
        <v>170</v>
      </c>
      <c r="B170" s="84"/>
      <c r="C170" s="84"/>
      <c r="D170" s="84"/>
      <c r="E170" s="84"/>
      <c r="F170" s="112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7"/>
      <c r="CH170" s="88"/>
      <c r="CI170" s="88"/>
      <c r="CJ170" s="88"/>
      <c r="CK170" s="88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5" customHeight="1" x14ac:dyDescent="0.4">
      <c r="A171" s="64">
        <f t="shared" si="139"/>
        <v>171</v>
      </c>
      <c r="B171" s="82"/>
      <c r="C171" s="82"/>
      <c r="D171" s="82"/>
      <c r="E171" s="82"/>
      <c r="F171" s="110" t="s">
        <v>52</v>
      </c>
      <c r="G171" s="111" t="s">
        <v>53</v>
      </c>
      <c r="H171" s="82"/>
      <c r="I171" s="82"/>
      <c r="J171" s="74">
        <f t="shared" si="140"/>
        <v>33318.880000000005</v>
      </c>
      <c r="K171" s="108">
        <f>SUM(K172:K173)</f>
        <v>0</v>
      </c>
      <c r="L171" s="108">
        <f t="shared" ref="L171:BW171" si="170">SUM(L172:L173)</f>
        <v>60.87</v>
      </c>
      <c r="M171" s="108">
        <f t="shared" si="170"/>
        <v>7482.01</v>
      </c>
      <c r="N171" s="108">
        <f t="shared" si="170"/>
        <v>0</v>
      </c>
      <c r="O171" s="108">
        <f t="shared" si="170"/>
        <v>1867.55</v>
      </c>
      <c r="P171" s="108">
        <f t="shared" si="170"/>
        <v>1448.66</v>
      </c>
      <c r="Q171" s="108">
        <f t="shared" si="170"/>
        <v>19222.2</v>
      </c>
      <c r="R171" s="108">
        <f t="shared" si="170"/>
        <v>0</v>
      </c>
      <c r="S171" s="108">
        <f t="shared" si="170"/>
        <v>0</v>
      </c>
      <c r="T171" s="108">
        <f t="shared" si="170"/>
        <v>0</v>
      </c>
      <c r="U171" s="108">
        <f t="shared" si="170"/>
        <v>0</v>
      </c>
      <c r="V171" s="108">
        <f t="shared" si="170"/>
        <v>0</v>
      </c>
      <c r="W171" s="108">
        <f t="shared" si="170"/>
        <v>0</v>
      </c>
      <c r="X171" s="108">
        <f t="shared" si="170"/>
        <v>0</v>
      </c>
      <c r="Y171" s="108">
        <f t="shared" si="170"/>
        <v>0</v>
      </c>
      <c r="Z171" s="108">
        <f t="shared" si="170"/>
        <v>0</v>
      </c>
      <c r="AA171" s="108">
        <f t="shared" si="170"/>
        <v>0</v>
      </c>
      <c r="AB171" s="108">
        <f t="shared" si="170"/>
        <v>0</v>
      </c>
      <c r="AC171" s="108">
        <f t="shared" si="170"/>
        <v>0</v>
      </c>
      <c r="AD171" s="108">
        <f t="shared" si="170"/>
        <v>0</v>
      </c>
      <c r="AE171" s="108">
        <f t="shared" si="170"/>
        <v>1363.52</v>
      </c>
      <c r="AF171" s="108">
        <f t="shared" si="170"/>
        <v>527.28</v>
      </c>
      <c r="AG171" s="108">
        <f t="shared" si="170"/>
        <v>388.15</v>
      </c>
      <c r="AH171" s="108">
        <f t="shared" si="170"/>
        <v>958.64</v>
      </c>
      <c r="AI171" s="108">
        <f t="shared" si="170"/>
        <v>0</v>
      </c>
      <c r="AJ171" s="108">
        <f t="shared" si="170"/>
        <v>0</v>
      </c>
      <c r="AK171" s="108">
        <f t="shared" si="170"/>
        <v>0</v>
      </c>
      <c r="AL171" s="108">
        <f t="shared" si="170"/>
        <v>0</v>
      </c>
      <c r="AM171" s="108">
        <f t="shared" si="170"/>
        <v>0</v>
      </c>
      <c r="AN171" s="108">
        <f t="shared" si="170"/>
        <v>0</v>
      </c>
      <c r="AO171" s="108">
        <f t="shared" si="170"/>
        <v>0</v>
      </c>
      <c r="AP171" s="108">
        <f t="shared" si="170"/>
        <v>0</v>
      </c>
      <c r="AQ171" s="108">
        <f t="shared" si="170"/>
        <v>0</v>
      </c>
      <c r="AR171" s="108">
        <f t="shared" si="170"/>
        <v>0</v>
      </c>
      <c r="AS171" s="108">
        <f t="shared" si="170"/>
        <v>0</v>
      </c>
      <c r="AT171" s="108">
        <f t="shared" si="170"/>
        <v>0</v>
      </c>
      <c r="AU171" s="108">
        <f t="shared" si="170"/>
        <v>0</v>
      </c>
      <c r="AV171" s="108">
        <f t="shared" si="170"/>
        <v>0</v>
      </c>
      <c r="AW171" s="108">
        <f t="shared" si="170"/>
        <v>0</v>
      </c>
      <c r="AX171" s="108">
        <f t="shared" si="170"/>
        <v>0</v>
      </c>
      <c r="AY171" s="108">
        <f t="shared" si="170"/>
        <v>0</v>
      </c>
      <c r="AZ171" s="108">
        <f t="shared" si="170"/>
        <v>0</v>
      </c>
      <c r="BA171" s="108">
        <f t="shared" si="170"/>
        <v>0</v>
      </c>
      <c r="BB171" s="108">
        <f t="shared" si="170"/>
        <v>0</v>
      </c>
      <c r="BC171" s="108">
        <f t="shared" si="170"/>
        <v>0</v>
      </c>
      <c r="BD171" s="108">
        <f t="shared" si="170"/>
        <v>0</v>
      </c>
      <c r="BE171" s="108">
        <f t="shared" si="170"/>
        <v>0</v>
      </c>
      <c r="BF171" s="108">
        <f t="shared" si="170"/>
        <v>0</v>
      </c>
      <c r="BG171" s="108">
        <f t="shared" si="170"/>
        <v>0</v>
      </c>
      <c r="BH171" s="108">
        <f t="shared" si="170"/>
        <v>0</v>
      </c>
      <c r="BI171" s="108">
        <f t="shared" si="170"/>
        <v>0</v>
      </c>
      <c r="BJ171" s="108">
        <f t="shared" si="170"/>
        <v>0</v>
      </c>
      <c r="BK171" s="108">
        <f t="shared" si="170"/>
        <v>0</v>
      </c>
      <c r="BL171" s="108">
        <f t="shared" si="170"/>
        <v>0</v>
      </c>
      <c r="BM171" s="108">
        <f t="shared" si="170"/>
        <v>0</v>
      </c>
      <c r="BN171" s="108">
        <f t="shared" si="170"/>
        <v>0</v>
      </c>
      <c r="BO171" s="108">
        <f t="shared" si="170"/>
        <v>0</v>
      </c>
      <c r="BP171" s="108">
        <f t="shared" si="170"/>
        <v>0</v>
      </c>
      <c r="BQ171" s="108">
        <f t="shared" si="170"/>
        <v>0</v>
      </c>
      <c r="BR171" s="108">
        <f t="shared" si="170"/>
        <v>0</v>
      </c>
      <c r="BS171" s="108">
        <f t="shared" si="170"/>
        <v>0</v>
      </c>
      <c r="BT171" s="108">
        <f t="shared" si="170"/>
        <v>0</v>
      </c>
      <c r="BU171" s="108">
        <f t="shared" si="170"/>
        <v>0</v>
      </c>
      <c r="BV171" s="108">
        <f t="shared" si="170"/>
        <v>0</v>
      </c>
      <c r="BW171" s="108">
        <f t="shared" si="170"/>
        <v>0</v>
      </c>
      <c r="BX171" s="108">
        <f t="shared" ref="BX171:CV171" si="171">SUM(BX172:BX173)</f>
        <v>0</v>
      </c>
      <c r="BY171" s="108">
        <f t="shared" si="171"/>
        <v>0</v>
      </c>
      <c r="BZ171" s="108">
        <f t="shared" si="171"/>
        <v>0</v>
      </c>
      <c r="CA171" s="108">
        <f t="shared" si="171"/>
        <v>0</v>
      </c>
      <c r="CB171" s="108">
        <f t="shared" si="171"/>
        <v>0</v>
      </c>
      <c r="CC171" s="108">
        <f t="shared" si="171"/>
        <v>0</v>
      </c>
      <c r="CD171" s="108">
        <f t="shared" si="171"/>
        <v>0</v>
      </c>
      <c r="CE171" s="108">
        <f t="shared" si="171"/>
        <v>0</v>
      </c>
      <c r="CF171" s="108">
        <f t="shared" si="171"/>
        <v>0</v>
      </c>
      <c r="CG171" s="109">
        <f>SUM(CG172:CG173)</f>
        <v>0</v>
      </c>
      <c r="CH171" s="92">
        <f t="shared" ref="CH171:CK171" si="172">SUM(CH172:CH173)</f>
        <v>0</v>
      </c>
      <c r="CI171" s="92">
        <f t="shared" si="172"/>
        <v>0</v>
      </c>
      <c r="CJ171" s="92">
        <f t="shared" si="172"/>
        <v>0</v>
      </c>
      <c r="CK171" s="92">
        <f t="shared" si="172"/>
        <v>0</v>
      </c>
      <c r="CL171" s="8"/>
      <c r="CM171" s="89"/>
      <c r="CN171" s="21"/>
      <c r="CQ171" s="73">
        <f>IF(J171&gt;0,1,0)</f>
        <v>1</v>
      </c>
    </row>
    <row r="172" spans="1:100" ht="14.15" customHeight="1" x14ac:dyDescent="0.4">
      <c r="A172" s="64">
        <f t="shared" si="139"/>
        <v>172</v>
      </c>
      <c r="B172" s="84"/>
      <c r="C172" s="84"/>
      <c r="D172" s="84"/>
      <c r="E172" s="84"/>
      <c r="F172" s="112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7"/>
      <c r="CH172" s="88"/>
      <c r="CI172" s="88"/>
      <c r="CJ172" s="88"/>
      <c r="CK172" s="88"/>
      <c r="CL172" s="8"/>
      <c r="CM172" s="89"/>
      <c r="CN172" s="21"/>
      <c r="CQ172" s="73">
        <f>IF(J172&gt;0,1,0)</f>
        <v>0</v>
      </c>
    </row>
    <row r="173" spans="1:100" ht="14.15" customHeight="1" x14ac:dyDescent="0.4">
      <c r="A173" s="64">
        <f t="shared" si="139"/>
        <v>173</v>
      </c>
      <c r="B173" s="84"/>
      <c r="C173" s="84"/>
      <c r="D173" s="84"/>
      <c r="E173" s="84"/>
      <c r="F173" s="112"/>
      <c r="G173" s="84" t="s">
        <v>55</v>
      </c>
      <c r="H173" s="84" t="s">
        <v>92</v>
      </c>
      <c r="I173" s="84"/>
      <c r="J173" s="74">
        <f t="shared" si="140"/>
        <v>33318.880000000005</v>
      </c>
      <c r="K173" s="85"/>
      <c r="L173" s="85">
        <v>60.87</v>
      </c>
      <c r="M173" s="85">
        <v>7482.01</v>
      </c>
      <c r="N173" s="85"/>
      <c r="O173" s="85">
        <v>1867.55</v>
      </c>
      <c r="P173" s="85">
        <v>1448.66</v>
      </c>
      <c r="Q173" s="85">
        <v>19222.2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1363.52</v>
      </c>
      <c r="AF173" s="85">
        <v>527.28</v>
      </c>
      <c r="AG173" s="85">
        <v>388.15</v>
      </c>
      <c r="AH173" s="85">
        <v>958.64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7"/>
      <c r="CH173" s="88"/>
      <c r="CI173" s="88"/>
      <c r="CJ173" s="88"/>
      <c r="CK173" s="88"/>
      <c r="CL173" s="8"/>
      <c r="CM173" s="89"/>
      <c r="CN173" s="21"/>
      <c r="CQ173" s="72"/>
    </row>
    <row r="174" spans="1:100" ht="14.15" customHeight="1" x14ac:dyDescent="0.4">
      <c r="A174" s="64">
        <f t="shared" si="139"/>
        <v>174</v>
      </c>
      <c r="B174" s="84"/>
      <c r="C174" s="84"/>
      <c r="D174" s="84"/>
      <c r="E174" s="84"/>
      <c r="F174" s="112"/>
      <c r="G174" s="84"/>
      <c r="H174" s="127"/>
      <c r="I174" s="84"/>
      <c r="J174" s="74">
        <f t="shared" si="140"/>
        <v>0</v>
      </c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1"/>
      <c r="CH174" s="92"/>
      <c r="CI174" s="92"/>
      <c r="CJ174" s="92"/>
      <c r="CK174" s="92"/>
      <c r="CL174" s="8"/>
      <c r="CM174" s="89"/>
      <c r="CN174" s="21"/>
      <c r="CQ174" s="72"/>
    </row>
    <row r="175" spans="1:100" ht="14.15" customHeight="1" x14ac:dyDescent="0.4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7"/>
      <c r="I175" s="84"/>
      <c r="J175" s="74">
        <f t="shared" si="140"/>
        <v>5983750.4900000002</v>
      </c>
      <c r="K175" s="70">
        <f>SUM(K176,K183)</f>
        <v>0</v>
      </c>
      <c r="L175" s="70">
        <f t="shared" ref="L175:BW175" si="173">SUM(L176,L183)</f>
        <v>9488.77</v>
      </c>
      <c r="M175" s="70">
        <f t="shared" si="173"/>
        <v>150629.60999999999</v>
      </c>
      <c r="N175" s="70">
        <f t="shared" si="173"/>
        <v>0</v>
      </c>
      <c r="O175" s="70">
        <f t="shared" si="173"/>
        <v>9016.66</v>
      </c>
      <c r="P175" s="70">
        <f t="shared" si="173"/>
        <v>219336.64</v>
      </c>
      <c r="Q175" s="70">
        <f t="shared" si="173"/>
        <v>629669.27</v>
      </c>
      <c r="R175" s="70">
        <f t="shared" si="173"/>
        <v>0</v>
      </c>
      <c r="S175" s="70">
        <f t="shared" si="173"/>
        <v>0</v>
      </c>
      <c r="T175" s="70">
        <f t="shared" si="173"/>
        <v>229576.08</v>
      </c>
      <c r="U175" s="70">
        <f t="shared" si="173"/>
        <v>357094.88</v>
      </c>
      <c r="V175" s="70">
        <f t="shared" si="173"/>
        <v>30831.01</v>
      </c>
      <c r="W175" s="70">
        <f t="shared" si="173"/>
        <v>20736.27</v>
      </c>
      <c r="X175" s="70">
        <f t="shared" si="173"/>
        <v>48851.040000000001</v>
      </c>
      <c r="Y175" s="70">
        <f t="shared" si="173"/>
        <v>10308.459999999999</v>
      </c>
      <c r="Z175" s="70">
        <f t="shared" si="173"/>
        <v>692709.49</v>
      </c>
      <c r="AA175" s="70">
        <f t="shared" si="173"/>
        <v>1372706.4300000002</v>
      </c>
      <c r="AB175" s="70">
        <f t="shared" si="173"/>
        <v>0</v>
      </c>
      <c r="AC175" s="70">
        <f t="shared" si="173"/>
        <v>446024.18000000005</v>
      </c>
      <c r="AD175" s="70">
        <f t="shared" si="173"/>
        <v>457593.23000000004</v>
      </c>
      <c r="AE175" s="70">
        <f t="shared" si="173"/>
        <v>41268.58</v>
      </c>
      <c r="AF175" s="70">
        <f t="shared" si="173"/>
        <v>62667.6</v>
      </c>
      <c r="AG175" s="70">
        <f t="shared" si="173"/>
        <v>47130.58</v>
      </c>
      <c r="AH175" s="70">
        <f t="shared" si="173"/>
        <v>43037.14</v>
      </c>
      <c r="AI175" s="70">
        <f t="shared" si="173"/>
        <v>136737.09</v>
      </c>
      <c r="AJ175" s="70">
        <f t="shared" si="173"/>
        <v>0</v>
      </c>
      <c r="AK175" s="70">
        <f t="shared" si="173"/>
        <v>71632.789999999994</v>
      </c>
      <c r="AL175" s="70">
        <f t="shared" si="173"/>
        <v>48904.88</v>
      </c>
      <c r="AM175" s="70">
        <f t="shared" si="173"/>
        <v>462843.39999999997</v>
      </c>
      <c r="AN175" s="70">
        <f t="shared" si="173"/>
        <v>1198.6599999999999</v>
      </c>
      <c r="AO175" s="70">
        <f t="shared" si="173"/>
        <v>360495.29</v>
      </c>
      <c r="AP175" s="70">
        <f t="shared" si="173"/>
        <v>23262.46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9"/>
      <c r="CN175" s="21"/>
      <c r="CQ175" s="72"/>
    </row>
    <row r="176" spans="1:100" ht="14.15" customHeight="1" x14ac:dyDescent="0.4">
      <c r="A176" s="64">
        <f t="shared" si="139"/>
        <v>176</v>
      </c>
      <c r="B176" s="84"/>
      <c r="C176" s="84"/>
      <c r="D176" s="84"/>
      <c r="E176" s="82" t="s">
        <v>20</v>
      </c>
      <c r="F176" s="107" t="s">
        <v>19</v>
      </c>
      <c r="G176" s="107"/>
      <c r="H176" s="127"/>
      <c r="I176" s="84"/>
      <c r="J176" s="74">
        <f t="shared" si="140"/>
        <v>3394543.96</v>
      </c>
      <c r="K176" s="70">
        <f>SUM(K177:K182)</f>
        <v>0</v>
      </c>
      <c r="L176" s="70">
        <f t="shared" ref="L176:CG176" si="176">SUM(L177:L182)</f>
        <v>2418.41</v>
      </c>
      <c r="M176" s="70">
        <f t="shared" si="176"/>
        <v>72552.03</v>
      </c>
      <c r="N176" s="70">
        <f t="shared" si="176"/>
        <v>0</v>
      </c>
      <c r="O176" s="70">
        <f t="shared" si="176"/>
        <v>5617.77</v>
      </c>
      <c r="P176" s="70">
        <f t="shared" si="176"/>
        <v>119748.52</v>
      </c>
      <c r="Q176" s="70">
        <f t="shared" si="176"/>
        <v>397687.62</v>
      </c>
      <c r="R176" s="70">
        <f t="shared" si="176"/>
        <v>0</v>
      </c>
      <c r="S176" s="70">
        <f t="shared" si="176"/>
        <v>0</v>
      </c>
      <c r="T176" s="70">
        <f t="shared" si="176"/>
        <v>42428.81</v>
      </c>
      <c r="U176" s="70">
        <f t="shared" si="176"/>
        <v>85018.25</v>
      </c>
      <c r="V176" s="70">
        <f t="shared" si="176"/>
        <v>27220.809999999998</v>
      </c>
      <c r="W176" s="70">
        <f t="shared" si="176"/>
        <v>20736.27</v>
      </c>
      <c r="X176" s="70">
        <f t="shared" si="176"/>
        <v>45795</v>
      </c>
      <c r="Y176" s="70">
        <f t="shared" si="176"/>
        <v>8830.07</v>
      </c>
      <c r="Z176" s="70">
        <f t="shared" si="176"/>
        <v>405429.49</v>
      </c>
      <c r="AA176" s="70">
        <f t="shared" si="176"/>
        <v>1105166.78</v>
      </c>
      <c r="AB176" s="70">
        <f t="shared" si="176"/>
        <v>0</v>
      </c>
      <c r="AC176" s="70">
        <f t="shared" si="176"/>
        <v>221689.04</v>
      </c>
      <c r="AD176" s="70">
        <f t="shared" si="176"/>
        <v>93584.2</v>
      </c>
      <c r="AE176" s="70">
        <f t="shared" si="176"/>
        <v>13186.52</v>
      </c>
      <c r="AF176" s="70">
        <f t="shared" si="176"/>
        <v>32952.589999999997</v>
      </c>
      <c r="AG176" s="70">
        <f t="shared" si="176"/>
        <v>24893.96</v>
      </c>
      <c r="AH176" s="70">
        <f t="shared" si="176"/>
        <v>24718.9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354639.04</v>
      </c>
      <c r="AN176" s="70">
        <f t="shared" si="176"/>
        <v>1198.6599999999999</v>
      </c>
      <c r="AO176" s="70">
        <f t="shared" si="176"/>
        <v>266558.14999999997</v>
      </c>
      <c r="AP176" s="70">
        <f t="shared" si="176"/>
        <v>22473.07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9"/>
      <c r="CN176" s="21"/>
      <c r="CQ176" s="72"/>
    </row>
    <row r="177" spans="1:100" ht="14.15" customHeight="1" x14ac:dyDescent="0.4">
      <c r="A177" s="64">
        <f t="shared" si="139"/>
        <v>177</v>
      </c>
      <c r="B177" s="84"/>
      <c r="C177" s="84"/>
      <c r="D177" s="84"/>
      <c r="E177" s="84"/>
      <c r="F177" s="110" t="s">
        <v>40</v>
      </c>
      <c r="G177" s="114" t="s">
        <v>95</v>
      </c>
      <c r="H177" s="114"/>
      <c r="I177" s="84"/>
      <c r="J177" s="74">
        <f t="shared" si="140"/>
        <v>539797.38000000012</v>
      </c>
      <c r="K177" s="85"/>
      <c r="L177" s="85">
        <v>976.17</v>
      </c>
      <c r="M177" s="85">
        <v>28665.51</v>
      </c>
      <c r="N177" s="85"/>
      <c r="O177" s="85">
        <v>3516.67</v>
      </c>
      <c r="P177" s="85">
        <v>24237.53</v>
      </c>
      <c r="Q177" s="85">
        <v>127564.67</v>
      </c>
      <c r="R177" s="85"/>
      <c r="S177" s="85"/>
      <c r="T177" s="85"/>
      <c r="U177" s="85"/>
      <c r="V177" s="85">
        <v>3786.13</v>
      </c>
      <c r="W177" s="85">
        <v>11579.95</v>
      </c>
      <c r="X177" s="85">
        <v>5422.16</v>
      </c>
      <c r="Y177" s="85"/>
      <c r="Z177" s="85">
        <v>11289.62</v>
      </c>
      <c r="AA177" s="85">
        <v>28332.5</v>
      </c>
      <c r="AB177" s="85"/>
      <c r="AC177" s="85"/>
      <c r="AD177" s="85"/>
      <c r="AE177" s="85">
        <v>5832.76</v>
      </c>
      <c r="AF177" s="85">
        <v>10325.799999999999</v>
      </c>
      <c r="AG177" s="85">
        <v>4906.54</v>
      </c>
      <c r="AH177" s="85">
        <v>6540.44</v>
      </c>
      <c r="AI177" s="85"/>
      <c r="AJ177" s="85"/>
      <c r="AK177" s="85"/>
      <c r="AL177" s="85"/>
      <c r="AM177" s="85">
        <v>139477.09</v>
      </c>
      <c r="AN177" s="85">
        <v>133.4</v>
      </c>
      <c r="AO177" s="85">
        <v>122693.04</v>
      </c>
      <c r="AP177" s="85">
        <v>4517.3999999999996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7"/>
      <c r="CH177" s="88"/>
      <c r="CI177" s="88"/>
      <c r="CJ177" s="88"/>
      <c r="CK177" s="88"/>
      <c r="CL177" s="8"/>
      <c r="CM177" s="89"/>
      <c r="CN177" s="21"/>
      <c r="CQ177" s="72"/>
    </row>
    <row r="178" spans="1:100" ht="14.15" customHeight="1" x14ac:dyDescent="0.4">
      <c r="A178" s="64">
        <f t="shared" si="139"/>
        <v>178</v>
      </c>
      <c r="B178" s="84"/>
      <c r="C178" s="84"/>
      <c r="D178" s="84"/>
      <c r="E178" s="84"/>
      <c r="F178" s="110" t="s">
        <v>52</v>
      </c>
      <c r="G178" s="114" t="s">
        <v>96</v>
      </c>
      <c r="H178" s="114"/>
      <c r="I178" s="84"/>
      <c r="J178" s="74">
        <f t="shared" si="140"/>
        <v>2218522.37</v>
      </c>
      <c r="K178" s="85"/>
      <c r="L178" s="85">
        <v>1442.24</v>
      </c>
      <c r="M178" s="85">
        <v>36006.68</v>
      </c>
      <c r="N178" s="85"/>
      <c r="O178" s="85"/>
      <c r="P178" s="85">
        <v>95510.99</v>
      </c>
      <c r="Q178" s="85">
        <v>201626.65</v>
      </c>
      <c r="R178" s="85"/>
      <c r="S178" s="85"/>
      <c r="T178" s="85">
        <v>42428.81</v>
      </c>
      <c r="U178" s="85">
        <v>85018.25</v>
      </c>
      <c r="V178" s="85">
        <v>4702.7</v>
      </c>
      <c r="W178" s="85"/>
      <c r="X178" s="85"/>
      <c r="Y178" s="85">
        <v>2900.81</v>
      </c>
      <c r="Z178" s="85">
        <v>394139.87</v>
      </c>
      <c r="AA178" s="85">
        <v>697844.04</v>
      </c>
      <c r="AB178" s="85"/>
      <c r="AC178" s="85">
        <v>221689.04</v>
      </c>
      <c r="AD178" s="85">
        <v>93584.2</v>
      </c>
      <c r="AE178" s="85">
        <v>7353.76</v>
      </c>
      <c r="AF178" s="85">
        <v>8684.9599999999991</v>
      </c>
      <c r="AG178" s="85">
        <v>1715.4</v>
      </c>
      <c r="AH178" s="85">
        <v>9371.06</v>
      </c>
      <c r="AI178" s="85"/>
      <c r="AJ178" s="85"/>
      <c r="AK178" s="85"/>
      <c r="AL178" s="85"/>
      <c r="AM178" s="85">
        <v>164867.78</v>
      </c>
      <c r="AN178" s="85">
        <v>145.32</v>
      </c>
      <c r="AO178" s="85">
        <v>143865.10999999999</v>
      </c>
      <c r="AP178" s="85">
        <v>5624.7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7"/>
      <c r="CH178" s="88"/>
      <c r="CI178" s="88"/>
      <c r="CJ178" s="88"/>
      <c r="CK178" s="88"/>
      <c r="CL178" s="8"/>
      <c r="CM178" s="89"/>
      <c r="CN178" s="21"/>
      <c r="CQ178" s="72"/>
    </row>
    <row r="179" spans="1:100" ht="14.15" customHeight="1" x14ac:dyDescent="0.4">
      <c r="A179" s="64">
        <f t="shared" si="139"/>
        <v>179</v>
      </c>
      <c r="B179" s="84"/>
      <c r="C179" s="84"/>
      <c r="D179" s="84"/>
      <c r="E179" s="84"/>
      <c r="F179" s="110" t="s">
        <v>74</v>
      </c>
      <c r="G179" s="114" t="s">
        <v>97</v>
      </c>
      <c r="H179" s="114"/>
      <c r="I179" s="84"/>
      <c r="J179" s="74">
        <f t="shared" si="140"/>
        <v>636175.61</v>
      </c>
      <c r="K179" s="85"/>
      <c r="L179" s="85"/>
      <c r="M179" s="85">
        <v>7879.84</v>
      </c>
      <c r="N179" s="85"/>
      <c r="O179" s="85">
        <v>2101.1</v>
      </c>
      <c r="P179" s="85"/>
      <c r="Q179" s="85">
        <v>68496.3</v>
      </c>
      <c r="R179" s="85"/>
      <c r="S179" s="85"/>
      <c r="T179" s="85"/>
      <c r="U179" s="85"/>
      <c r="V179" s="85">
        <v>18731.98</v>
      </c>
      <c r="W179" s="85">
        <v>9156.32</v>
      </c>
      <c r="X179" s="85">
        <v>40372.839999999997</v>
      </c>
      <c r="Y179" s="85">
        <v>5929.26</v>
      </c>
      <c r="Z179" s="85"/>
      <c r="AA179" s="85">
        <v>378990.24</v>
      </c>
      <c r="AB179" s="85"/>
      <c r="AC179" s="85"/>
      <c r="AD179" s="85"/>
      <c r="AE179" s="85"/>
      <c r="AF179" s="85">
        <v>13941.83</v>
      </c>
      <c r="AG179" s="85">
        <v>18272.02</v>
      </c>
      <c r="AH179" s="85">
        <v>8807.4</v>
      </c>
      <c r="AI179" s="85"/>
      <c r="AJ179" s="85"/>
      <c r="AK179" s="85"/>
      <c r="AL179" s="85"/>
      <c r="AM179" s="85">
        <v>50294.17</v>
      </c>
      <c r="AN179" s="85">
        <v>871.34</v>
      </c>
      <c r="AO179" s="85"/>
      <c r="AP179" s="85">
        <v>12330.97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7"/>
      <c r="CH179" s="88"/>
      <c r="CI179" s="88"/>
      <c r="CJ179" s="88"/>
      <c r="CK179" s="88"/>
      <c r="CL179" s="8"/>
      <c r="CM179" s="89"/>
      <c r="CN179" s="21"/>
      <c r="CQ179" s="72"/>
    </row>
    <row r="180" spans="1:100" ht="14.15" customHeight="1" x14ac:dyDescent="0.4">
      <c r="A180" s="64">
        <f t="shared" si="139"/>
        <v>180</v>
      </c>
      <c r="B180" s="84"/>
      <c r="C180" s="84"/>
      <c r="D180" s="84"/>
      <c r="E180" s="84"/>
      <c r="F180" s="110" t="s">
        <v>76</v>
      </c>
      <c r="G180" s="114" t="s">
        <v>98</v>
      </c>
      <c r="H180" s="114"/>
      <c r="I180" s="84"/>
      <c r="J180" s="74">
        <f t="shared" si="140"/>
        <v>48.6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48.6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7"/>
      <c r="CH180" s="88"/>
      <c r="CI180" s="88"/>
      <c r="CJ180" s="88"/>
      <c r="CK180" s="88"/>
      <c r="CL180" s="8"/>
      <c r="CM180" s="89"/>
      <c r="CN180" s="21"/>
      <c r="CQ180" s="72"/>
    </row>
    <row r="181" spans="1:100" ht="14.15" customHeight="1" x14ac:dyDescent="0.4">
      <c r="A181" s="64">
        <f t="shared" si="139"/>
        <v>181</v>
      </c>
      <c r="B181" s="84"/>
      <c r="C181" s="84"/>
      <c r="D181" s="84"/>
      <c r="E181" s="84"/>
      <c r="F181" s="110" t="s">
        <v>99</v>
      </c>
      <c r="G181" s="114" t="s">
        <v>100</v>
      </c>
      <c r="H181" s="114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7"/>
      <c r="CH181" s="88"/>
      <c r="CI181" s="88"/>
      <c r="CJ181" s="88"/>
      <c r="CK181" s="88"/>
      <c r="CL181" s="8"/>
      <c r="CM181" s="89"/>
      <c r="CN181" s="21"/>
      <c r="CQ181" s="72"/>
    </row>
    <row r="182" spans="1:100" ht="14.15" customHeight="1" x14ac:dyDescent="0.4">
      <c r="A182" s="64">
        <f t="shared" si="139"/>
        <v>182</v>
      </c>
      <c r="B182" s="84"/>
      <c r="C182" s="84"/>
      <c r="D182" s="84"/>
      <c r="E182" s="84"/>
      <c r="F182" s="110" t="s">
        <v>101</v>
      </c>
      <c r="G182" s="114" t="s">
        <v>7</v>
      </c>
      <c r="H182" s="114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7"/>
      <c r="CH182" s="88"/>
      <c r="CI182" s="88"/>
      <c r="CJ182" s="88"/>
      <c r="CK182" s="88"/>
      <c r="CL182" s="8"/>
      <c r="CM182" s="89"/>
      <c r="CN182" s="21"/>
      <c r="CQ182" s="72"/>
    </row>
    <row r="183" spans="1:100" ht="14.15" customHeight="1" x14ac:dyDescent="0.4">
      <c r="A183" s="64">
        <f t="shared" si="139"/>
        <v>183</v>
      </c>
      <c r="B183" s="84"/>
      <c r="C183" s="84"/>
      <c r="D183" s="84"/>
      <c r="E183" s="82" t="s">
        <v>22</v>
      </c>
      <c r="F183" s="120" t="s">
        <v>35</v>
      </c>
      <c r="G183" s="112"/>
      <c r="H183" s="127"/>
      <c r="I183" s="84"/>
      <c r="J183" s="74">
        <f t="shared" si="140"/>
        <v>2589206.5300000003</v>
      </c>
      <c r="K183" s="70">
        <f>SUM(K184:K187)</f>
        <v>0</v>
      </c>
      <c r="L183" s="70">
        <f t="shared" ref="L183:CG183" si="178">SUM(L184:L187)</f>
        <v>7070.3600000000006</v>
      </c>
      <c r="M183" s="70">
        <f t="shared" si="178"/>
        <v>78077.58</v>
      </c>
      <c r="N183" s="70">
        <f t="shared" si="178"/>
        <v>0</v>
      </c>
      <c r="O183" s="70">
        <f t="shared" si="178"/>
        <v>3398.8900000000003</v>
      </c>
      <c r="P183" s="70">
        <f t="shared" si="178"/>
        <v>99588.12000000001</v>
      </c>
      <c r="Q183" s="70">
        <f t="shared" si="178"/>
        <v>231981.65</v>
      </c>
      <c r="R183" s="70">
        <f t="shared" si="178"/>
        <v>0</v>
      </c>
      <c r="S183" s="70">
        <f t="shared" si="178"/>
        <v>0</v>
      </c>
      <c r="T183" s="70">
        <f t="shared" si="178"/>
        <v>187147.27</v>
      </c>
      <c r="U183" s="70">
        <f t="shared" si="178"/>
        <v>272076.63</v>
      </c>
      <c r="V183" s="70">
        <f t="shared" si="178"/>
        <v>3610.2</v>
      </c>
      <c r="W183" s="70">
        <f t="shared" si="178"/>
        <v>0</v>
      </c>
      <c r="X183" s="70">
        <f t="shared" si="178"/>
        <v>3056.04</v>
      </c>
      <c r="Y183" s="70">
        <f t="shared" si="178"/>
        <v>1478.39</v>
      </c>
      <c r="Z183" s="70">
        <f t="shared" si="178"/>
        <v>287280</v>
      </c>
      <c r="AA183" s="70">
        <f t="shared" si="178"/>
        <v>267539.65000000002</v>
      </c>
      <c r="AB183" s="70">
        <f t="shared" si="178"/>
        <v>0</v>
      </c>
      <c r="AC183" s="70">
        <f t="shared" si="178"/>
        <v>224335.14</v>
      </c>
      <c r="AD183" s="70">
        <f t="shared" si="178"/>
        <v>364009.03</v>
      </c>
      <c r="AE183" s="70">
        <f t="shared" si="178"/>
        <v>28082.059999999998</v>
      </c>
      <c r="AF183" s="70">
        <f t="shared" si="178"/>
        <v>29715.010000000002</v>
      </c>
      <c r="AG183" s="70">
        <f t="shared" si="178"/>
        <v>22236.620000000003</v>
      </c>
      <c r="AH183" s="70">
        <f t="shared" si="178"/>
        <v>18318.239999999998</v>
      </c>
      <c r="AI183" s="70">
        <f t="shared" si="178"/>
        <v>136737.09</v>
      </c>
      <c r="AJ183" s="70">
        <f t="shared" si="178"/>
        <v>0</v>
      </c>
      <c r="AK183" s="70">
        <f t="shared" si="178"/>
        <v>71632.789999999994</v>
      </c>
      <c r="AL183" s="70">
        <f t="shared" si="178"/>
        <v>48904.88</v>
      </c>
      <c r="AM183" s="70">
        <f t="shared" si="178"/>
        <v>108204.36</v>
      </c>
      <c r="AN183" s="70">
        <f t="shared" si="178"/>
        <v>0</v>
      </c>
      <c r="AO183" s="70">
        <f t="shared" si="178"/>
        <v>93937.14</v>
      </c>
      <c r="AP183" s="70">
        <f t="shared" si="178"/>
        <v>789.39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9"/>
      <c r="CN183" s="21"/>
      <c r="CQ183" s="72"/>
    </row>
    <row r="184" spans="1:100" ht="14.15" customHeight="1" x14ac:dyDescent="0.4">
      <c r="A184" s="64">
        <f t="shared" si="139"/>
        <v>184</v>
      </c>
      <c r="B184" s="84"/>
      <c r="C184" s="84"/>
      <c r="D184" s="84"/>
      <c r="E184" s="84"/>
      <c r="F184" s="110" t="s">
        <v>40</v>
      </c>
      <c r="G184" s="114" t="s">
        <v>102</v>
      </c>
      <c r="H184" s="114"/>
      <c r="I184" s="84"/>
      <c r="J184" s="74">
        <f t="shared" si="140"/>
        <v>2526506.5100000002</v>
      </c>
      <c r="K184" s="85"/>
      <c r="L184" s="85">
        <v>6868.09</v>
      </c>
      <c r="M184" s="85">
        <v>64917.5</v>
      </c>
      <c r="N184" s="85"/>
      <c r="O184" s="85">
        <v>1299.57</v>
      </c>
      <c r="P184" s="85">
        <v>97809.52</v>
      </c>
      <c r="Q184" s="85">
        <v>200163.36</v>
      </c>
      <c r="R184" s="85"/>
      <c r="S184" s="85"/>
      <c r="T184" s="85">
        <v>187147.27</v>
      </c>
      <c r="U184" s="85">
        <v>272076.63</v>
      </c>
      <c r="V184" s="85">
        <v>3610.2</v>
      </c>
      <c r="W184" s="85"/>
      <c r="X184" s="85">
        <v>1228.6099999999999</v>
      </c>
      <c r="Y184" s="85">
        <v>1478.39</v>
      </c>
      <c r="Z184" s="85">
        <v>287280</v>
      </c>
      <c r="AA184" s="85">
        <v>267539.65000000002</v>
      </c>
      <c r="AB184" s="85"/>
      <c r="AC184" s="85">
        <v>224335.14</v>
      </c>
      <c r="AD184" s="85">
        <v>364009.03</v>
      </c>
      <c r="AE184" s="85">
        <v>26300.39</v>
      </c>
      <c r="AF184" s="85">
        <v>28185.59</v>
      </c>
      <c r="AG184" s="85">
        <v>20788.900000000001</v>
      </c>
      <c r="AH184" s="85">
        <v>16132.25</v>
      </c>
      <c r="AI184" s="85">
        <v>136737.09</v>
      </c>
      <c r="AJ184" s="85"/>
      <c r="AK184" s="85">
        <v>71632.789999999994</v>
      </c>
      <c r="AL184" s="85">
        <v>48904.88</v>
      </c>
      <c r="AM184" s="85">
        <v>103506.12</v>
      </c>
      <c r="AN184" s="85"/>
      <c r="AO184" s="85">
        <v>93937.14</v>
      </c>
      <c r="AP184" s="85">
        <v>618.4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7"/>
      <c r="CH184" s="88"/>
      <c r="CI184" s="88"/>
      <c r="CJ184" s="88"/>
      <c r="CK184" s="88"/>
      <c r="CL184" s="8"/>
      <c r="CM184" s="89"/>
      <c r="CN184" s="21"/>
      <c r="CQ184" s="72"/>
    </row>
    <row r="185" spans="1:100" ht="14.15" customHeight="1" x14ac:dyDescent="0.4">
      <c r="A185" s="64">
        <f t="shared" si="139"/>
        <v>185</v>
      </c>
      <c r="B185" s="84"/>
      <c r="C185" s="84"/>
      <c r="D185" s="84"/>
      <c r="E185" s="84"/>
      <c r="F185" s="110" t="s">
        <v>52</v>
      </c>
      <c r="G185" s="114" t="s">
        <v>103</v>
      </c>
      <c r="H185" s="114"/>
      <c r="I185" s="84"/>
      <c r="J185" s="74">
        <f t="shared" si="140"/>
        <v>62700.01999999999</v>
      </c>
      <c r="K185" s="85"/>
      <c r="L185" s="85">
        <v>202.27</v>
      </c>
      <c r="M185" s="85">
        <v>13160.08</v>
      </c>
      <c r="N185" s="85"/>
      <c r="O185" s="85">
        <v>2099.3200000000002</v>
      </c>
      <c r="P185" s="85">
        <v>1778.6</v>
      </c>
      <c r="Q185" s="85">
        <v>31818.29</v>
      </c>
      <c r="R185" s="85"/>
      <c r="S185" s="85"/>
      <c r="T185" s="85"/>
      <c r="U185" s="85"/>
      <c r="V185" s="85"/>
      <c r="W185" s="85"/>
      <c r="X185" s="85">
        <v>1827.43</v>
      </c>
      <c r="Y185" s="85"/>
      <c r="Z185" s="85"/>
      <c r="AA185" s="85"/>
      <c r="AB185" s="85"/>
      <c r="AC185" s="85"/>
      <c r="AD185" s="85"/>
      <c r="AE185" s="85">
        <v>1781.67</v>
      </c>
      <c r="AF185" s="85">
        <v>1529.42</v>
      </c>
      <c r="AG185" s="85">
        <v>1447.72</v>
      </c>
      <c r="AH185" s="85">
        <v>2185.9899999999998</v>
      </c>
      <c r="AI185" s="85"/>
      <c r="AJ185" s="85"/>
      <c r="AK185" s="85"/>
      <c r="AL185" s="85"/>
      <c r="AM185" s="85">
        <v>4698.24</v>
      </c>
      <c r="AN185" s="85"/>
      <c r="AO185" s="85"/>
      <c r="AP185" s="85">
        <v>170.99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7"/>
      <c r="CH185" s="88"/>
      <c r="CI185" s="88"/>
      <c r="CJ185" s="88"/>
      <c r="CK185" s="88"/>
      <c r="CL185" s="8"/>
      <c r="CM185" s="89"/>
      <c r="CN185" s="21"/>
      <c r="CQ185" s="72"/>
    </row>
    <row r="186" spans="1:100" ht="14.15" customHeight="1" x14ac:dyDescent="0.4">
      <c r="A186" s="64">
        <f t="shared" si="139"/>
        <v>186</v>
      </c>
      <c r="B186" s="84"/>
      <c r="C186" s="84"/>
      <c r="D186" s="84"/>
      <c r="E186" s="84"/>
      <c r="F186" s="110" t="s">
        <v>74</v>
      </c>
      <c r="G186" s="114" t="s">
        <v>100</v>
      </c>
      <c r="H186" s="114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7"/>
      <c r="CH186" s="88"/>
      <c r="CI186" s="88"/>
      <c r="CJ186" s="88"/>
      <c r="CK186" s="88"/>
      <c r="CL186" s="8"/>
      <c r="CM186" s="89"/>
      <c r="CN186" s="21"/>
      <c r="CQ186" s="72"/>
    </row>
    <row r="187" spans="1:100" ht="14.15" customHeight="1" x14ac:dyDescent="0.4">
      <c r="A187" s="64">
        <f t="shared" si="139"/>
        <v>187</v>
      </c>
      <c r="B187" s="84"/>
      <c r="C187" s="84"/>
      <c r="D187" s="84"/>
      <c r="E187" s="84"/>
      <c r="F187" s="110" t="s">
        <v>76</v>
      </c>
      <c r="G187" s="114" t="s">
        <v>7</v>
      </c>
      <c r="H187" s="114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7"/>
      <c r="CH187" s="88"/>
      <c r="CI187" s="88"/>
      <c r="CJ187" s="88"/>
      <c r="CK187" s="88"/>
      <c r="CL187" s="8"/>
      <c r="CM187" s="89"/>
      <c r="CN187" s="21"/>
      <c r="CQ187" s="73">
        <f>IF(J187&gt;0,1,0)</f>
        <v>0</v>
      </c>
    </row>
    <row r="188" spans="1:100" s="103" customFormat="1" ht="14.15" customHeight="1" x14ac:dyDescent="0.4">
      <c r="A188" s="93">
        <f t="shared" si="139"/>
        <v>188</v>
      </c>
      <c r="B188" s="94"/>
      <c r="C188" s="94"/>
      <c r="D188" s="94"/>
      <c r="E188" s="94"/>
      <c r="F188" s="94"/>
      <c r="G188" s="94"/>
      <c r="H188" s="94"/>
      <c r="I188" s="95"/>
      <c r="J188" s="96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  <c r="CC188" s="97"/>
      <c r="CD188" s="97"/>
      <c r="CE188" s="97"/>
      <c r="CF188" s="97"/>
      <c r="CG188" s="98"/>
      <c r="CH188" s="99"/>
      <c r="CI188" s="99"/>
      <c r="CJ188" s="99"/>
      <c r="CK188" s="99"/>
      <c r="CL188" s="71"/>
      <c r="CM188" s="27"/>
      <c r="CN188" s="100"/>
      <c r="CO188" s="101"/>
      <c r="CP188" s="101"/>
      <c r="CQ188" s="101">
        <v>1</v>
      </c>
      <c r="CR188" s="101"/>
      <c r="CS188" s="101"/>
      <c r="CT188" s="101"/>
      <c r="CU188" s="101"/>
      <c r="CV188" s="101"/>
    </row>
    <row r="189" spans="1:100" ht="14.15" customHeight="1" x14ac:dyDescent="0.4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768722.58</v>
      </c>
      <c r="K189" s="70">
        <f>SUM(K190,K191)</f>
        <v>0</v>
      </c>
      <c r="L189" s="70">
        <f t="shared" ref="L189:BW189" si="180">SUM(L190,L191)</f>
        <v>1427.8700000000001</v>
      </c>
      <c r="M189" s="70">
        <f t="shared" si="180"/>
        <v>47920.55</v>
      </c>
      <c r="N189" s="70">
        <f t="shared" si="180"/>
        <v>0</v>
      </c>
      <c r="O189" s="70">
        <f t="shared" si="180"/>
        <v>6141.49</v>
      </c>
      <c r="P189" s="70">
        <f t="shared" si="180"/>
        <v>8382.380000000001</v>
      </c>
      <c r="Q189" s="70">
        <f t="shared" si="180"/>
        <v>108003.82</v>
      </c>
      <c r="R189" s="70">
        <f t="shared" si="180"/>
        <v>0</v>
      </c>
      <c r="S189" s="70">
        <f t="shared" si="180"/>
        <v>0</v>
      </c>
      <c r="T189" s="70">
        <f t="shared" si="180"/>
        <v>34793.620000000003</v>
      </c>
      <c r="U189" s="70">
        <f t="shared" si="180"/>
        <v>96583.06</v>
      </c>
      <c r="V189" s="70">
        <f t="shared" si="180"/>
        <v>0</v>
      </c>
      <c r="W189" s="70">
        <f t="shared" si="180"/>
        <v>0</v>
      </c>
      <c r="X189" s="70">
        <f t="shared" si="180"/>
        <v>150758.97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7033.8700000000008</v>
      </c>
      <c r="AF189" s="70">
        <f t="shared" si="180"/>
        <v>4804.3</v>
      </c>
      <c r="AG189" s="70">
        <f t="shared" si="180"/>
        <v>3290.01</v>
      </c>
      <c r="AH189" s="70">
        <f t="shared" si="180"/>
        <v>6102.96</v>
      </c>
      <c r="AI189" s="70">
        <f t="shared" si="180"/>
        <v>0</v>
      </c>
      <c r="AJ189" s="70">
        <f t="shared" si="180"/>
        <v>2959.15</v>
      </c>
      <c r="AK189" s="70">
        <f t="shared" si="180"/>
        <v>162735.09</v>
      </c>
      <c r="AL189" s="70">
        <f t="shared" si="180"/>
        <v>118987.48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8797.9599999999991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9"/>
      <c r="CN189" s="21"/>
      <c r="CQ189" s="73">
        <f>IF(J189&gt;0,1,0)</f>
        <v>1</v>
      </c>
    </row>
    <row r="190" spans="1:100" ht="14.15" customHeight="1" x14ac:dyDescent="0.4">
      <c r="A190" s="64">
        <f t="shared" si="139"/>
        <v>190</v>
      </c>
      <c r="B190" s="84"/>
      <c r="C190" s="84"/>
      <c r="D190" s="84"/>
      <c r="E190" s="84" t="s">
        <v>20</v>
      </c>
      <c r="F190" s="128" t="s">
        <v>19</v>
      </c>
      <c r="G190" s="84"/>
      <c r="H190" s="84"/>
      <c r="I190" s="84"/>
      <c r="J190" s="129">
        <f t="shared" si="140"/>
        <v>10208.01</v>
      </c>
      <c r="K190" s="85"/>
      <c r="L190" s="85">
        <v>171.75</v>
      </c>
      <c r="M190" s="85">
        <v>4084.29</v>
      </c>
      <c r="N190" s="85"/>
      <c r="O190" s="85">
        <v>174.88</v>
      </c>
      <c r="P190" s="85">
        <v>237.87</v>
      </c>
      <c r="Q190" s="85">
        <v>4681.41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602.85</v>
      </c>
      <c r="AF190" s="85">
        <v>170.39</v>
      </c>
      <c r="AG190" s="85">
        <v>73.319999999999993</v>
      </c>
      <c r="AH190" s="85">
        <v>11.25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7"/>
      <c r="CH190" s="88"/>
      <c r="CI190" s="88"/>
      <c r="CJ190" s="88"/>
      <c r="CK190" s="88"/>
      <c r="CL190" s="8"/>
      <c r="CM190" s="89"/>
      <c r="CN190" s="21"/>
      <c r="CQ190" s="73">
        <f>IF(J190&gt;0,1,0)</f>
        <v>1</v>
      </c>
    </row>
    <row r="191" spans="1:100" ht="14.15" customHeight="1" x14ac:dyDescent="0.4">
      <c r="A191" s="64">
        <f t="shared" si="139"/>
        <v>191</v>
      </c>
      <c r="B191" s="84"/>
      <c r="C191" s="84"/>
      <c r="D191" s="84"/>
      <c r="E191" s="84" t="s">
        <v>22</v>
      </c>
      <c r="F191" s="128" t="s">
        <v>35</v>
      </c>
      <c r="G191" s="84"/>
      <c r="H191" s="84"/>
      <c r="I191" s="84"/>
      <c r="J191" s="129">
        <f t="shared" si="140"/>
        <v>758514.57</v>
      </c>
      <c r="K191" s="90">
        <f>SUM(K192:K195)</f>
        <v>0</v>
      </c>
      <c r="L191" s="90">
        <f t="shared" ref="L191:CG191" si="183">SUM(L192:L195)</f>
        <v>1256.1200000000001</v>
      </c>
      <c r="M191" s="90">
        <f t="shared" si="183"/>
        <v>43836.26</v>
      </c>
      <c r="N191" s="90">
        <f t="shared" si="183"/>
        <v>0</v>
      </c>
      <c r="O191" s="90">
        <f t="shared" si="183"/>
        <v>5966.61</v>
      </c>
      <c r="P191" s="90">
        <f t="shared" si="183"/>
        <v>8144.51</v>
      </c>
      <c r="Q191" s="90">
        <f t="shared" si="183"/>
        <v>103322.41</v>
      </c>
      <c r="R191" s="90">
        <f t="shared" si="183"/>
        <v>0</v>
      </c>
      <c r="S191" s="90">
        <f t="shared" si="183"/>
        <v>0</v>
      </c>
      <c r="T191" s="90">
        <f t="shared" si="183"/>
        <v>34793.620000000003</v>
      </c>
      <c r="U191" s="90">
        <f t="shared" si="183"/>
        <v>96583.06</v>
      </c>
      <c r="V191" s="90">
        <f t="shared" si="183"/>
        <v>0</v>
      </c>
      <c r="W191" s="90">
        <f t="shared" si="183"/>
        <v>0</v>
      </c>
      <c r="X191" s="90">
        <f t="shared" si="183"/>
        <v>150758.97</v>
      </c>
      <c r="Y191" s="90">
        <f t="shared" si="183"/>
        <v>0</v>
      </c>
      <c r="Z191" s="90">
        <f t="shared" si="183"/>
        <v>0</v>
      </c>
      <c r="AA191" s="90">
        <f t="shared" si="183"/>
        <v>0</v>
      </c>
      <c r="AB191" s="90">
        <f t="shared" si="183"/>
        <v>0</v>
      </c>
      <c r="AC191" s="90">
        <f t="shared" si="183"/>
        <v>0</v>
      </c>
      <c r="AD191" s="90">
        <f t="shared" si="183"/>
        <v>0</v>
      </c>
      <c r="AE191" s="90">
        <f t="shared" si="183"/>
        <v>6431.02</v>
      </c>
      <c r="AF191" s="90">
        <f t="shared" si="183"/>
        <v>4633.91</v>
      </c>
      <c r="AG191" s="90">
        <f t="shared" si="183"/>
        <v>3216.69</v>
      </c>
      <c r="AH191" s="90">
        <f t="shared" si="183"/>
        <v>6091.71</v>
      </c>
      <c r="AI191" s="90">
        <f t="shared" si="183"/>
        <v>0</v>
      </c>
      <c r="AJ191" s="90">
        <f t="shared" si="183"/>
        <v>2959.15</v>
      </c>
      <c r="AK191" s="90">
        <f t="shared" si="183"/>
        <v>162735.09</v>
      </c>
      <c r="AL191" s="90">
        <f t="shared" si="183"/>
        <v>118987.48</v>
      </c>
      <c r="AM191" s="90">
        <f t="shared" si="183"/>
        <v>0</v>
      </c>
      <c r="AN191" s="90">
        <f t="shared" si="183"/>
        <v>0</v>
      </c>
      <c r="AO191" s="90">
        <f t="shared" si="183"/>
        <v>0</v>
      </c>
      <c r="AP191" s="90">
        <f t="shared" si="183"/>
        <v>8797.9599999999991</v>
      </c>
      <c r="AQ191" s="90">
        <f t="shared" si="183"/>
        <v>0</v>
      </c>
      <c r="AR191" s="90">
        <f t="shared" si="183"/>
        <v>0</v>
      </c>
      <c r="AS191" s="90">
        <f t="shared" si="183"/>
        <v>0</v>
      </c>
      <c r="AT191" s="90">
        <f t="shared" si="183"/>
        <v>0</v>
      </c>
      <c r="AU191" s="90">
        <f t="shared" si="183"/>
        <v>0</v>
      </c>
      <c r="AV191" s="90">
        <f t="shared" si="183"/>
        <v>0</v>
      </c>
      <c r="AW191" s="90">
        <f t="shared" si="183"/>
        <v>0</v>
      </c>
      <c r="AX191" s="90">
        <f t="shared" si="183"/>
        <v>0</v>
      </c>
      <c r="AY191" s="90">
        <f t="shared" si="183"/>
        <v>0</v>
      </c>
      <c r="AZ191" s="90">
        <f t="shared" si="183"/>
        <v>0</v>
      </c>
      <c r="BA191" s="90">
        <f t="shared" si="183"/>
        <v>0</v>
      </c>
      <c r="BB191" s="90">
        <f t="shared" si="183"/>
        <v>0</v>
      </c>
      <c r="BC191" s="90">
        <f t="shared" si="183"/>
        <v>0</v>
      </c>
      <c r="BD191" s="90">
        <f t="shared" si="183"/>
        <v>0</v>
      </c>
      <c r="BE191" s="90">
        <f t="shared" si="183"/>
        <v>0</v>
      </c>
      <c r="BF191" s="90">
        <f t="shared" si="183"/>
        <v>0</v>
      </c>
      <c r="BG191" s="90">
        <f t="shared" si="183"/>
        <v>0</v>
      </c>
      <c r="BH191" s="90">
        <f t="shared" si="183"/>
        <v>0</v>
      </c>
      <c r="BI191" s="90">
        <f t="shared" si="183"/>
        <v>0</v>
      </c>
      <c r="BJ191" s="90">
        <f t="shared" si="183"/>
        <v>0</v>
      </c>
      <c r="BK191" s="90">
        <f t="shared" si="183"/>
        <v>0</v>
      </c>
      <c r="BL191" s="90">
        <f t="shared" si="183"/>
        <v>0</v>
      </c>
      <c r="BM191" s="90">
        <f t="shared" si="183"/>
        <v>0</v>
      </c>
      <c r="BN191" s="90">
        <f t="shared" si="183"/>
        <v>0</v>
      </c>
      <c r="BO191" s="90">
        <f t="shared" si="183"/>
        <v>0</v>
      </c>
      <c r="BP191" s="90">
        <f t="shared" si="183"/>
        <v>0</v>
      </c>
      <c r="BQ191" s="90">
        <f t="shared" si="183"/>
        <v>0</v>
      </c>
      <c r="BR191" s="90">
        <f t="shared" si="183"/>
        <v>0</v>
      </c>
      <c r="BS191" s="90">
        <f t="shared" si="183"/>
        <v>0</v>
      </c>
      <c r="BT191" s="90">
        <f t="shared" si="183"/>
        <v>0</v>
      </c>
      <c r="BU191" s="90">
        <f t="shared" si="183"/>
        <v>0</v>
      </c>
      <c r="BV191" s="90">
        <f t="shared" si="183"/>
        <v>0</v>
      </c>
      <c r="BW191" s="90">
        <f t="shared" si="183"/>
        <v>0</v>
      </c>
      <c r="BX191" s="90">
        <f t="shared" si="183"/>
        <v>0</v>
      </c>
      <c r="BY191" s="90">
        <f t="shared" si="183"/>
        <v>0</v>
      </c>
      <c r="BZ191" s="90">
        <f t="shared" si="183"/>
        <v>0</v>
      </c>
      <c r="CA191" s="90">
        <f t="shared" si="183"/>
        <v>0</v>
      </c>
      <c r="CB191" s="90">
        <f t="shared" si="183"/>
        <v>0</v>
      </c>
      <c r="CC191" s="90">
        <f t="shared" si="183"/>
        <v>0</v>
      </c>
      <c r="CD191" s="90">
        <f t="shared" si="183"/>
        <v>0</v>
      </c>
      <c r="CE191" s="90">
        <f t="shared" si="183"/>
        <v>0</v>
      </c>
      <c r="CF191" s="90">
        <f t="shared" si="183"/>
        <v>0</v>
      </c>
      <c r="CG191" s="91">
        <f t="shared" si="183"/>
        <v>0</v>
      </c>
      <c r="CH191" s="92">
        <f t="shared" ref="CH191:CK191" si="184">SUM(CH192:CH195)</f>
        <v>0</v>
      </c>
      <c r="CI191" s="92">
        <f t="shared" si="184"/>
        <v>0</v>
      </c>
      <c r="CJ191" s="92">
        <f t="shared" si="184"/>
        <v>0</v>
      </c>
      <c r="CK191" s="92">
        <f t="shared" si="184"/>
        <v>0</v>
      </c>
      <c r="CL191" s="8"/>
      <c r="CM191" s="89"/>
      <c r="CN191" s="21"/>
      <c r="CQ191" s="73">
        <f>IF(J191&gt;0,1,0)</f>
        <v>1</v>
      </c>
    </row>
    <row r="192" spans="1:100" ht="14.15" customHeight="1" x14ac:dyDescent="0.4">
      <c r="A192" s="64">
        <f t="shared" si="139"/>
        <v>192</v>
      </c>
      <c r="B192" s="84"/>
      <c r="C192" s="84"/>
      <c r="D192" s="84"/>
      <c r="E192" s="84"/>
      <c r="F192" s="130" t="s">
        <v>40</v>
      </c>
      <c r="G192" s="84" t="s">
        <v>106</v>
      </c>
      <c r="H192" s="84"/>
      <c r="I192" s="84"/>
      <c r="J192" s="129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7"/>
      <c r="CH192" s="88"/>
      <c r="CI192" s="88"/>
      <c r="CJ192" s="88"/>
      <c r="CK192" s="88"/>
      <c r="CL192" s="8"/>
      <c r="CM192" s="89"/>
      <c r="CN192" s="21"/>
      <c r="CQ192" s="72"/>
    </row>
    <row r="193" spans="1:100" ht="14.15" customHeight="1" x14ac:dyDescent="0.4">
      <c r="A193" s="64">
        <f t="shared" si="139"/>
        <v>193</v>
      </c>
      <c r="B193" s="84"/>
      <c r="C193" s="84"/>
      <c r="D193" s="84"/>
      <c r="E193" s="84"/>
      <c r="F193" s="130" t="s">
        <v>52</v>
      </c>
      <c r="G193" s="84" t="s">
        <v>107</v>
      </c>
      <c r="H193" s="84"/>
      <c r="I193" s="84"/>
      <c r="J193" s="129">
        <f t="shared" si="140"/>
        <v>6996.25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4037.1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2959.15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7"/>
      <c r="CH193" s="88"/>
      <c r="CI193" s="88"/>
      <c r="CJ193" s="88"/>
      <c r="CK193" s="88"/>
      <c r="CL193" s="8"/>
      <c r="CM193" s="89"/>
      <c r="CN193" s="21"/>
      <c r="CQ193" s="72"/>
    </row>
    <row r="194" spans="1:100" ht="14.15" customHeight="1" x14ac:dyDescent="0.4">
      <c r="A194" s="64">
        <f t="shared" si="139"/>
        <v>194</v>
      </c>
      <c r="B194" s="84"/>
      <c r="C194" s="84"/>
      <c r="D194" s="84"/>
      <c r="E194" s="84"/>
      <c r="F194" s="130" t="s">
        <v>74</v>
      </c>
      <c r="G194" s="84" t="s">
        <v>84</v>
      </c>
      <c r="H194" s="84"/>
      <c r="I194" s="84"/>
      <c r="J194" s="129">
        <f t="shared" si="140"/>
        <v>494674.27</v>
      </c>
      <c r="K194" s="85"/>
      <c r="L194" s="85">
        <v>749.95</v>
      </c>
      <c r="M194" s="85">
        <v>19203.52</v>
      </c>
      <c r="N194" s="85"/>
      <c r="O194" s="85"/>
      <c r="P194" s="85">
        <v>8144.51</v>
      </c>
      <c r="Q194" s="85">
        <v>44943.38</v>
      </c>
      <c r="R194" s="85"/>
      <c r="S194" s="85"/>
      <c r="T194" s="85">
        <v>34793.620000000003</v>
      </c>
      <c r="U194" s="85">
        <v>96583.06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3248.14</v>
      </c>
      <c r="AF194" s="85">
        <v>1971.19</v>
      </c>
      <c r="AG194" s="85">
        <v>1179.25</v>
      </c>
      <c r="AH194" s="85">
        <v>2135.08</v>
      </c>
      <c r="AI194" s="85"/>
      <c r="AJ194" s="85"/>
      <c r="AK194" s="85">
        <v>162735.09</v>
      </c>
      <c r="AL194" s="85">
        <v>118987.48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7"/>
      <c r="CH194" s="88"/>
      <c r="CI194" s="88"/>
      <c r="CJ194" s="88"/>
      <c r="CK194" s="88"/>
      <c r="CL194" s="8"/>
      <c r="CM194" s="89"/>
      <c r="CN194" s="21"/>
      <c r="CQ194" s="72"/>
    </row>
    <row r="195" spans="1:100" ht="14.15" customHeight="1" x14ac:dyDescent="0.4">
      <c r="A195" s="64">
        <f t="shared" si="139"/>
        <v>195</v>
      </c>
      <c r="B195" s="84"/>
      <c r="C195" s="84"/>
      <c r="D195" s="84"/>
      <c r="E195" s="84"/>
      <c r="F195" s="130" t="s">
        <v>76</v>
      </c>
      <c r="G195" s="84" t="s">
        <v>7</v>
      </c>
      <c r="H195" s="84"/>
      <c r="I195" s="84"/>
      <c r="J195" s="129">
        <f t="shared" si="140"/>
        <v>256844.05</v>
      </c>
      <c r="K195" s="85"/>
      <c r="L195" s="85">
        <v>506.17</v>
      </c>
      <c r="M195" s="85">
        <v>24632.74</v>
      </c>
      <c r="N195" s="85"/>
      <c r="O195" s="85">
        <v>5966.61</v>
      </c>
      <c r="P195" s="85"/>
      <c r="Q195" s="85">
        <v>58379.03</v>
      </c>
      <c r="R195" s="85"/>
      <c r="S195" s="85"/>
      <c r="T195" s="85"/>
      <c r="U195" s="85"/>
      <c r="V195" s="85"/>
      <c r="W195" s="85"/>
      <c r="X195" s="85">
        <v>146721.87</v>
      </c>
      <c r="Y195" s="85"/>
      <c r="Z195" s="85"/>
      <c r="AA195" s="85"/>
      <c r="AB195" s="85"/>
      <c r="AC195" s="85"/>
      <c r="AD195" s="85"/>
      <c r="AE195" s="85">
        <v>3182.88</v>
      </c>
      <c r="AF195" s="85">
        <v>2662.72</v>
      </c>
      <c r="AG195" s="85">
        <v>2037.44</v>
      </c>
      <c r="AH195" s="85">
        <v>3956.63</v>
      </c>
      <c r="AI195" s="85"/>
      <c r="AJ195" s="85"/>
      <c r="AK195" s="85"/>
      <c r="AL195" s="85"/>
      <c r="AM195" s="85"/>
      <c r="AN195" s="85"/>
      <c r="AO195" s="85"/>
      <c r="AP195" s="85">
        <v>8797.9599999999991</v>
      </c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7"/>
      <c r="CH195" s="88"/>
      <c r="CI195" s="88"/>
      <c r="CJ195" s="88"/>
      <c r="CK195" s="88"/>
      <c r="CL195" s="8"/>
      <c r="CM195" s="89"/>
      <c r="CN195" s="21"/>
      <c r="CQ195" s="72"/>
    </row>
    <row r="196" spans="1:100" s="103" customFormat="1" ht="14.15" customHeight="1" x14ac:dyDescent="0.4">
      <c r="A196" s="93">
        <f t="shared" si="139"/>
        <v>196</v>
      </c>
      <c r="B196" s="94"/>
      <c r="C196" s="94"/>
      <c r="D196" s="94"/>
      <c r="E196" s="94"/>
      <c r="F196" s="94"/>
      <c r="G196" s="94"/>
      <c r="H196" s="94"/>
      <c r="I196" s="95"/>
      <c r="J196" s="96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7"/>
      <c r="BS196" s="97"/>
      <c r="BT196" s="97"/>
      <c r="BU196" s="97"/>
      <c r="BV196" s="97"/>
      <c r="BW196" s="97"/>
      <c r="BX196" s="97"/>
      <c r="BY196" s="97"/>
      <c r="BZ196" s="97"/>
      <c r="CA196" s="97"/>
      <c r="CB196" s="97"/>
      <c r="CC196" s="97"/>
      <c r="CD196" s="97"/>
      <c r="CE196" s="97"/>
      <c r="CF196" s="97"/>
      <c r="CG196" s="98"/>
      <c r="CH196" s="99"/>
      <c r="CI196" s="99"/>
      <c r="CJ196" s="99"/>
      <c r="CK196" s="99"/>
      <c r="CL196" s="71"/>
      <c r="CM196" s="27"/>
      <c r="CN196" s="100"/>
      <c r="CO196" s="101"/>
      <c r="CP196" s="101"/>
      <c r="CQ196" s="101">
        <v>1</v>
      </c>
      <c r="CR196" s="101"/>
      <c r="CS196" s="101"/>
      <c r="CT196" s="101"/>
      <c r="CU196" s="101"/>
      <c r="CV196" s="101"/>
    </row>
    <row r="197" spans="1:100" s="63" customFormat="1" ht="14.15" customHeight="1" x14ac:dyDescent="0.4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1625886.8900000004</v>
      </c>
      <c r="K197" s="70">
        <f>SUM(K203,K198)</f>
        <v>0</v>
      </c>
      <c r="L197" s="70">
        <f t="shared" ref="L197:BW197" si="185">SUM(L203,L198)</f>
        <v>7272.32</v>
      </c>
      <c r="M197" s="70">
        <f t="shared" si="185"/>
        <v>445442.08</v>
      </c>
      <c r="N197" s="70">
        <f t="shared" si="185"/>
        <v>0</v>
      </c>
      <c r="O197" s="70">
        <f t="shared" si="185"/>
        <v>29743.629999999997</v>
      </c>
      <c r="P197" s="70">
        <f t="shared" si="185"/>
        <v>29313.109999999997</v>
      </c>
      <c r="Q197" s="70">
        <f t="shared" si="185"/>
        <v>831586.06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105988.69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1527.06</v>
      </c>
      <c r="AC197" s="70">
        <f t="shared" si="185"/>
        <v>0</v>
      </c>
      <c r="AD197" s="70">
        <f t="shared" si="185"/>
        <v>15440.29</v>
      </c>
      <c r="AE197" s="70">
        <f t="shared" si="185"/>
        <v>66470.739999999991</v>
      </c>
      <c r="AF197" s="70">
        <f t="shared" si="185"/>
        <v>26363.43</v>
      </c>
      <c r="AG197" s="70">
        <f t="shared" si="185"/>
        <v>19553.559999999998</v>
      </c>
      <c r="AH197" s="70">
        <f t="shared" si="185"/>
        <v>35034.35</v>
      </c>
      <c r="AI197" s="70">
        <f t="shared" si="185"/>
        <v>0</v>
      </c>
      <c r="AJ197" s="70">
        <f t="shared" si="185"/>
        <v>958.01</v>
      </c>
      <c r="AK197" s="70">
        <f t="shared" si="185"/>
        <v>9148</v>
      </c>
      <c r="AL197" s="70">
        <f t="shared" si="185"/>
        <v>2045.56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5" customHeight="1" x14ac:dyDescent="0.4">
      <c r="A198" s="64">
        <f t="shared" si="139"/>
        <v>198</v>
      </c>
      <c r="B198" s="82"/>
      <c r="C198" s="82"/>
      <c r="D198" s="82"/>
      <c r="E198" s="82" t="s">
        <v>20</v>
      </c>
      <c r="F198" s="107" t="s">
        <v>19</v>
      </c>
      <c r="G198" s="82"/>
      <c r="H198" s="82"/>
      <c r="I198" s="82"/>
      <c r="J198" s="74">
        <f t="shared" si="140"/>
        <v>951293.23000000033</v>
      </c>
      <c r="K198" s="108">
        <f>SUM(K199:K202)</f>
        <v>0</v>
      </c>
      <c r="L198" s="108">
        <f t="shared" ref="L198:BW198" si="188">SUM(L199:L202)</f>
        <v>4456.71</v>
      </c>
      <c r="M198" s="108">
        <f t="shared" si="188"/>
        <v>284745.40000000002</v>
      </c>
      <c r="N198" s="108">
        <f t="shared" si="188"/>
        <v>0</v>
      </c>
      <c r="O198" s="108">
        <f t="shared" si="188"/>
        <v>21905.789999999997</v>
      </c>
      <c r="P198" s="108">
        <f t="shared" si="188"/>
        <v>17735.559999999998</v>
      </c>
      <c r="Q198" s="108">
        <f t="shared" si="188"/>
        <v>489796.22000000003</v>
      </c>
      <c r="R198" s="108">
        <f t="shared" si="188"/>
        <v>0</v>
      </c>
      <c r="S198" s="108">
        <f t="shared" si="188"/>
        <v>0</v>
      </c>
      <c r="T198" s="108">
        <f t="shared" si="188"/>
        <v>0</v>
      </c>
      <c r="U198" s="108">
        <f t="shared" si="188"/>
        <v>0</v>
      </c>
      <c r="V198" s="108">
        <f t="shared" si="188"/>
        <v>0</v>
      </c>
      <c r="W198" s="108">
        <f t="shared" si="188"/>
        <v>0</v>
      </c>
      <c r="X198" s="108">
        <f t="shared" si="188"/>
        <v>21010.16</v>
      </c>
      <c r="Y198" s="108">
        <f t="shared" si="188"/>
        <v>0</v>
      </c>
      <c r="Z198" s="108">
        <f t="shared" si="188"/>
        <v>0</v>
      </c>
      <c r="AA198" s="108">
        <f t="shared" si="188"/>
        <v>0</v>
      </c>
      <c r="AB198" s="108">
        <f t="shared" si="188"/>
        <v>1527.06</v>
      </c>
      <c r="AC198" s="108">
        <f t="shared" si="188"/>
        <v>0</v>
      </c>
      <c r="AD198" s="108">
        <f t="shared" si="188"/>
        <v>15440.29</v>
      </c>
      <c r="AE198" s="108">
        <f t="shared" si="188"/>
        <v>40297.5</v>
      </c>
      <c r="AF198" s="108">
        <f t="shared" si="188"/>
        <v>15384.26</v>
      </c>
      <c r="AG198" s="108">
        <f t="shared" si="188"/>
        <v>11457.529999999999</v>
      </c>
      <c r="AH198" s="108">
        <f t="shared" si="188"/>
        <v>17403.43</v>
      </c>
      <c r="AI198" s="108">
        <f t="shared" si="188"/>
        <v>0</v>
      </c>
      <c r="AJ198" s="108">
        <f t="shared" si="188"/>
        <v>958.01</v>
      </c>
      <c r="AK198" s="108">
        <f t="shared" si="188"/>
        <v>7482.1399999999994</v>
      </c>
      <c r="AL198" s="108">
        <f t="shared" si="188"/>
        <v>1693.17</v>
      </c>
      <c r="AM198" s="108">
        <f t="shared" si="188"/>
        <v>0</v>
      </c>
      <c r="AN198" s="108">
        <f t="shared" si="188"/>
        <v>0</v>
      </c>
      <c r="AO198" s="108">
        <f t="shared" si="188"/>
        <v>0</v>
      </c>
      <c r="AP198" s="108">
        <f t="shared" si="188"/>
        <v>0</v>
      </c>
      <c r="AQ198" s="108">
        <f t="shared" si="188"/>
        <v>0</v>
      </c>
      <c r="AR198" s="108">
        <f t="shared" si="188"/>
        <v>0</v>
      </c>
      <c r="AS198" s="108">
        <f t="shared" si="188"/>
        <v>0</v>
      </c>
      <c r="AT198" s="108">
        <f t="shared" si="188"/>
        <v>0</v>
      </c>
      <c r="AU198" s="108">
        <f t="shared" si="188"/>
        <v>0</v>
      </c>
      <c r="AV198" s="108">
        <f t="shared" si="188"/>
        <v>0</v>
      </c>
      <c r="AW198" s="108">
        <f t="shared" si="188"/>
        <v>0</v>
      </c>
      <c r="AX198" s="108">
        <f t="shared" si="188"/>
        <v>0</v>
      </c>
      <c r="AY198" s="108">
        <f t="shared" si="188"/>
        <v>0</v>
      </c>
      <c r="AZ198" s="108">
        <f t="shared" si="188"/>
        <v>0</v>
      </c>
      <c r="BA198" s="108">
        <f t="shared" si="188"/>
        <v>0</v>
      </c>
      <c r="BB198" s="108">
        <f t="shared" si="188"/>
        <v>0</v>
      </c>
      <c r="BC198" s="108">
        <f t="shared" si="188"/>
        <v>0</v>
      </c>
      <c r="BD198" s="108">
        <f t="shared" si="188"/>
        <v>0</v>
      </c>
      <c r="BE198" s="108">
        <f t="shared" si="188"/>
        <v>0</v>
      </c>
      <c r="BF198" s="108">
        <f t="shared" si="188"/>
        <v>0</v>
      </c>
      <c r="BG198" s="108">
        <f t="shared" si="188"/>
        <v>0</v>
      </c>
      <c r="BH198" s="108">
        <f t="shared" si="188"/>
        <v>0</v>
      </c>
      <c r="BI198" s="108">
        <f t="shared" si="188"/>
        <v>0</v>
      </c>
      <c r="BJ198" s="108">
        <f t="shared" si="188"/>
        <v>0</v>
      </c>
      <c r="BK198" s="108">
        <f t="shared" si="188"/>
        <v>0</v>
      </c>
      <c r="BL198" s="108">
        <f t="shared" si="188"/>
        <v>0</v>
      </c>
      <c r="BM198" s="108">
        <f t="shared" si="188"/>
        <v>0</v>
      </c>
      <c r="BN198" s="108">
        <f t="shared" si="188"/>
        <v>0</v>
      </c>
      <c r="BO198" s="108">
        <f t="shared" si="188"/>
        <v>0</v>
      </c>
      <c r="BP198" s="108">
        <f t="shared" si="188"/>
        <v>0</v>
      </c>
      <c r="BQ198" s="108">
        <f t="shared" si="188"/>
        <v>0</v>
      </c>
      <c r="BR198" s="108">
        <f t="shared" si="188"/>
        <v>0</v>
      </c>
      <c r="BS198" s="108">
        <f t="shared" si="188"/>
        <v>0</v>
      </c>
      <c r="BT198" s="108">
        <f t="shared" si="188"/>
        <v>0</v>
      </c>
      <c r="BU198" s="108">
        <f t="shared" si="188"/>
        <v>0</v>
      </c>
      <c r="BV198" s="108">
        <f t="shared" si="188"/>
        <v>0</v>
      </c>
      <c r="BW198" s="108">
        <f t="shared" si="188"/>
        <v>0</v>
      </c>
      <c r="BX198" s="108">
        <f t="shared" ref="BX198:CV198" si="189">SUM(BX199:BX202)</f>
        <v>0</v>
      </c>
      <c r="BY198" s="108">
        <f t="shared" si="189"/>
        <v>0</v>
      </c>
      <c r="BZ198" s="108">
        <f t="shared" si="189"/>
        <v>0</v>
      </c>
      <c r="CA198" s="108">
        <f t="shared" si="189"/>
        <v>0</v>
      </c>
      <c r="CB198" s="108">
        <f t="shared" si="189"/>
        <v>0</v>
      </c>
      <c r="CC198" s="108">
        <f t="shared" si="189"/>
        <v>0</v>
      </c>
      <c r="CD198" s="108">
        <f t="shared" si="189"/>
        <v>0</v>
      </c>
      <c r="CE198" s="108">
        <f t="shared" si="189"/>
        <v>0</v>
      </c>
      <c r="CF198" s="108">
        <f t="shared" si="189"/>
        <v>0</v>
      </c>
      <c r="CG198" s="109">
        <f>SUM(CG199:CG202)</f>
        <v>0</v>
      </c>
      <c r="CH198" s="92">
        <f t="shared" ref="CH198:CK198" si="190">SUM(CH199:CH202)</f>
        <v>0</v>
      </c>
      <c r="CI198" s="92">
        <f t="shared" si="190"/>
        <v>0</v>
      </c>
      <c r="CJ198" s="92">
        <f t="shared" si="190"/>
        <v>0</v>
      </c>
      <c r="CK198" s="92">
        <f t="shared" si="190"/>
        <v>0</v>
      </c>
      <c r="CL198" s="8"/>
      <c r="CM198" s="89"/>
      <c r="CN198" s="21"/>
      <c r="CQ198" s="73">
        <f>IF(J198&gt;0,1,0)</f>
        <v>1</v>
      </c>
    </row>
    <row r="199" spans="1:100" s="13" customFormat="1" ht="14.15" customHeight="1" x14ac:dyDescent="0.4">
      <c r="A199" s="64">
        <f t="shared" si="139"/>
        <v>199</v>
      </c>
      <c r="B199" s="84"/>
      <c r="C199" s="84"/>
      <c r="D199" s="84"/>
      <c r="E199" s="84"/>
      <c r="F199" s="112" t="s">
        <v>40</v>
      </c>
      <c r="G199" s="114" t="s">
        <v>110</v>
      </c>
      <c r="H199" s="84"/>
      <c r="I199" s="84"/>
      <c r="J199" s="74">
        <f t="shared" si="140"/>
        <v>111336.06999999999</v>
      </c>
      <c r="K199" s="85"/>
      <c r="L199" s="85">
        <v>405.03</v>
      </c>
      <c r="M199" s="85">
        <v>26424.65</v>
      </c>
      <c r="N199" s="85"/>
      <c r="O199" s="85"/>
      <c r="P199" s="85">
        <v>4253.2299999999996</v>
      </c>
      <c r="Q199" s="85">
        <v>64635.1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4954.5</v>
      </c>
      <c r="AF199" s="85">
        <v>1927.9</v>
      </c>
      <c r="AG199" s="85">
        <v>1279.44</v>
      </c>
      <c r="AH199" s="85">
        <v>3425.03</v>
      </c>
      <c r="AI199" s="85"/>
      <c r="AJ199" s="85"/>
      <c r="AK199" s="85">
        <v>2796.2</v>
      </c>
      <c r="AL199" s="85">
        <v>1234.99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7"/>
      <c r="CH199" s="88"/>
      <c r="CI199" s="88"/>
      <c r="CJ199" s="88"/>
      <c r="CK199" s="88"/>
      <c r="CL199" s="8"/>
      <c r="CM199" s="89"/>
      <c r="CN199" s="119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5" customHeight="1" x14ac:dyDescent="0.4">
      <c r="A200" s="64">
        <f t="shared" si="139"/>
        <v>200</v>
      </c>
      <c r="B200" s="84"/>
      <c r="C200" s="84"/>
      <c r="D200" s="84"/>
      <c r="E200" s="84"/>
      <c r="F200" s="112" t="s">
        <v>52</v>
      </c>
      <c r="G200" s="114" t="s">
        <v>111</v>
      </c>
      <c r="H200" s="84"/>
      <c r="I200" s="84"/>
      <c r="J200" s="74">
        <f t="shared" si="140"/>
        <v>94887.55</v>
      </c>
      <c r="K200" s="85"/>
      <c r="L200" s="85">
        <v>832.88</v>
      </c>
      <c r="M200" s="85">
        <v>26198.01</v>
      </c>
      <c r="N200" s="85"/>
      <c r="O200" s="85">
        <v>1347.09</v>
      </c>
      <c r="P200" s="85">
        <v>2300.38</v>
      </c>
      <c r="Q200" s="85">
        <v>47719.14</v>
      </c>
      <c r="R200" s="85"/>
      <c r="S200" s="85"/>
      <c r="T200" s="85"/>
      <c r="U200" s="85"/>
      <c r="V200" s="85"/>
      <c r="W200" s="85"/>
      <c r="X200" s="85">
        <v>7665.78</v>
      </c>
      <c r="Y200" s="85"/>
      <c r="Z200" s="85"/>
      <c r="AA200" s="85"/>
      <c r="AB200" s="85"/>
      <c r="AC200" s="85"/>
      <c r="AD200" s="85"/>
      <c r="AE200" s="85">
        <v>4202.09</v>
      </c>
      <c r="AF200" s="85">
        <v>1621.07</v>
      </c>
      <c r="AG200" s="85">
        <v>1277.6099999999999</v>
      </c>
      <c r="AH200" s="85">
        <v>1723.5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7"/>
      <c r="CH200" s="88"/>
      <c r="CI200" s="88"/>
      <c r="CJ200" s="88"/>
      <c r="CK200" s="88"/>
      <c r="CL200" s="8"/>
      <c r="CM200" s="89"/>
      <c r="CN200" s="119"/>
      <c r="CO200" s="12"/>
      <c r="CP200" s="12"/>
      <c r="CQ200" s="73"/>
      <c r="CR200" s="12"/>
      <c r="CS200" s="12"/>
      <c r="CT200" s="12"/>
      <c r="CU200" s="12"/>
      <c r="CV200" s="12"/>
    </row>
    <row r="201" spans="1:100" ht="14.15" customHeight="1" x14ac:dyDescent="0.4">
      <c r="A201" s="64">
        <f t="shared" si="139"/>
        <v>201</v>
      </c>
      <c r="B201" s="84"/>
      <c r="C201" s="84"/>
      <c r="D201" s="84"/>
      <c r="E201" s="84"/>
      <c r="F201" s="112" t="s">
        <v>74</v>
      </c>
      <c r="G201" s="114" t="s">
        <v>112</v>
      </c>
      <c r="H201" s="84"/>
      <c r="I201" s="84"/>
      <c r="J201" s="74">
        <f t="shared" si="140"/>
        <v>134741.91</v>
      </c>
      <c r="K201" s="85"/>
      <c r="L201" s="85">
        <v>1321.72</v>
      </c>
      <c r="M201" s="85">
        <v>46671.56</v>
      </c>
      <c r="N201" s="85"/>
      <c r="O201" s="85">
        <v>1599.76</v>
      </c>
      <c r="P201" s="85">
        <v>2167.19</v>
      </c>
      <c r="Q201" s="85">
        <v>69223.64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7215.44</v>
      </c>
      <c r="AF201" s="85">
        <v>2509.5700000000002</v>
      </c>
      <c r="AG201" s="85">
        <v>1899.85</v>
      </c>
      <c r="AH201" s="85">
        <v>2133.1799999999998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7"/>
      <c r="CH201" s="88"/>
      <c r="CI201" s="88"/>
      <c r="CJ201" s="88"/>
      <c r="CK201" s="88"/>
      <c r="CL201" s="8"/>
      <c r="CM201" s="89"/>
      <c r="CN201" s="21"/>
      <c r="CQ201" s="73">
        <f>IF(J201&gt;0,1,0)</f>
        <v>1</v>
      </c>
    </row>
    <row r="202" spans="1:100" s="63" customFormat="1" ht="14.15" customHeight="1" x14ac:dyDescent="0.4">
      <c r="A202" s="64">
        <f t="shared" si="139"/>
        <v>202</v>
      </c>
      <c r="B202" s="84"/>
      <c r="C202" s="84"/>
      <c r="D202" s="84"/>
      <c r="E202" s="84"/>
      <c r="F202" s="112" t="s">
        <v>76</v>
      </c>
      <c r="G202" s="114" t="s">
        <v>113</v>
      </c>
      <c r="H202" s="84"/>
      <c r="I202" s="84"/>
      <c r="J202" s="74">
        <f t="shared" si="140"/>
        <v>610327.70000000007</v>
      </c>
      <c r="K202" s="85"/>
      <c r="L202" s="85">
        <v>1897.08</v>
      </c>
      <c r="M202" s="85">
        <v>185451.18</v>
      </c>
      <c r="N202" s="85"/>
      <c r="O202" s="85">
        <v>18958.939999999999</v>
      </c>
      <c r="P202" s="85">
        <v>9014.76</v>
      </c>
      <c r="Q202" s="85">
        <v>308218.34000000003</v>
      </c>
      <c r="R202" s="85"/>
      <c r="S202" s="85"/>
      <c r="T202" s="85"/>
      <c r="U202" s="85"/>
      <c r="V202" s="85"/>
      <c r="W202" s="85"/>
      <c r="X202" s="85">
        <v>13344.38</v>
      </c>
      <c r="Y202" s="85"/>
      <c r="Z202" s="85"/>
      <c r="AA202" s="85"/>
      <c r="AB202" s="85">
        <v>1527.06</v>
      </c>
      <c r="AC202" s="85"/>
      <c r="AD202" s="85">
        <v>15440.29</v>
      </c>
      <c r="AE202" s="85">
        <v>23925.47</v>
      </c>
      <c r="AF202" s="85">
        <v>9325.7199999999993</v>
      </c>
      <c r="AG202" s="85">
        <v>7000.63</v>
      </c>
      <c r="AH202" s="85">
        <v>10121.719999999999</v>
      </c>
      <c r="AI202" s="85"/>
      <c r="AJ202" s="85">
        <v>958.01</v>
      </c>
      <c r="AK202" s="85">
        <v>4685.9399999999996</v>
      </c>
      <c r="AL202" s="85">
        <v>458.18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7"/>
      <c r="CH202" s="88"/>
      <c r="CI202" s="88"/>
      <c r="CJ202" s="88"/>
      <c r="CK202" s="88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5" customHeight="1" x14ac:dyDescent="0.4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20" t="s">
        <v>35</v>
      </c>
      <c r="G203" s="82"/>
      <c r="H203" s="82"/>
      <c r="I203" s="82"/>
      <c r="J203" s="74">
        <f t="shared" si="140"/>
        <v>674593.66000000015</v>
      </c>
      <c r="K203" s="108">
        <f>SUM(K204:K207)</f>
        <v>0</v>
      </c>
      <c r="L203" s="108">
        <f t="shared" ref="L203:BW203" si="192">SUM(L204:L207)</f>
        <v>2815.61</v>
      </c>
      <c r="M203" s="108">
        <f t="shared" si="192"/>
        <v>160696.68</v>
      </c>
      <c r="N203" s="108">
        <f t="shared" si="192"/>
        <v>0</v>
      </c>
      <c r="O203" s="108">
        <f t="shared" si="192"/>
        <v>7837.84</v>
      </c>
      <c r="P203" s="108">
        <f t="shared" si="192"/>
        <v>11577.55</v>
      </c>
      <c r="Q203" s="108">
        <f t="shared" si="192"/>
        <v>341789.84</v>
      </c>
      <c r="R203" s="108">
        <f t="shared" si="192"/>
        <v>0</v>
      </c>
      <c r="S203" s="108">
        <f t="shared" si="192"/>
        <v>0</v>
      </c>
      <c r="T203" s="108">
        <f t="shared" si="192"/>
        <v>0</v>
      </c>
      <c r="U203" s="108">
        <f t="shared" si="192"/>
        <v>0</v>
      </c>
      <c r="V203" s="108">
        <f t="shared" si="192"/>
        <v>0</v>
      </c>
      <c r="W203" s="108">
        <f t="shared" si="192"/>
        <v>0</v>
      </c>
      <c r="X203" s="108">
        <f t="shared" si="192"/>
        <v>84978.53</v>
      </c>
      <c r="Y203" s="108">
        <f t="shared" si="192"/>
        <v>0</v>
      </c>
      <c r="Z203" s="108">
        <f t="shared" si="192"/>
        <v>0</v>
      </c>
      <c r="AA203" s="108">
        <f t="shared" si="192"/>
        <v>0</v>
      </c>
      <c r="AB203" s="108">
        <f t="shared" si="192"/>
        <v>0</v>
      </c>
      <c r="AC203" s="108">
        <f t="shared" si="192"/>
        <v>0</v>
      </c>
      <c r="AD203" s="108">
        <f t="shared" si="192"/>
        <v>0</v>
      </c>
      <c r="AE203" s="108">
        <f t="shared" si="192"/>
        <v>26173.239999999998</v>
      </c>
      <c r="AF203" s="108">
        <f t="shared" si="192"/>
        <v>10979.170000000002</v>
      </c>
      <c r="AG203" s="108">
        <f t="shared" si="192"/>
        <v>8096.0300000000007</v>
      </c>
      <c r="AH203" s="108">
        <f t="shared" si="192"/>
        <v>17630.919999999998</v>
      </c>
      <c r="AI203" s="108">
        <f t="shared" si="192"/>
        <v>0</v>
      </c>
      <c r="AJ203" s="108">
        <f t="shared" si="192"/>
        <v>0</v>
      </c>
      <c r="AK203" s="108">
        <f t="shared" si="192"/>
        <v>1665.86</v>
      </c>
      <c r="AL203" s="108">
        <f t="shared" si="192"/>
        <v>352.39</v>
      </c>
      <c r="AM203" s="108">
        <f t="shared" si="192"/>
        <v>0</v>
      </c>
      <c r="AN203" s="108">
        <f t="shared" si="192"/>
        <v>0</v>
      </c>
      <c r="AO203" s="108">
        <f t="shared" si="192"/>
        <v>0</v>
      </c>
      <c r="AP203" s="108">
        <f t="shared" si="192"/>
        <v>0</v>
      </c>
      <c r="AQ203" s="108">
        <f t="shared" si="192"/>
        <v>0</v>
      </c>
      <c r="AR203" s="108">
        <f t="shared" si="192"/>
        <v>0</v>
      </c>
      <c r="AS203" s="108">
        <f t="shared" si="192"/>
        <v>0</v>
      </c>
      <c r="AT203" s="108">
        <f t="shared" si="192"/>
        <v>0</v>
      </c>
      <c r="AU203" s="108">
        <f t="shared" si="192"/>
        <v>0</v>
      </c>
      <c r="AV203" s="108">
        <f t="shared" si="192"/>
        <v>0</v>
      </c>
      <c r="AW203" s="108">
        <f t="shared" si="192"/>
        <v>0</v>
      </c>
      <c r="AX203" s="108">
        <f t="shared" si="192"/>
        <v>0</v>
      </c>
      <c r="AY203" s="108">
        <f t="shared" si="192"/>
        <v>0</v>
      </c>
      <c r="AZ203" s="108">
        <f t="shared" si="192"/>
        <v>0</v>
      </c>
      <c r="BA203" s="108">
        <f t="shared" si="192"/>
        <v>0</v>
      </c>
      <c r="BB203" s="108">
        <f t="shared" si="192"/>
        <v>0</v>
      </c>
      <c r="BC203" s="108">
        <f t="shared" si="192"/>
        <v>0</v>
      </c>
      <c r="BD203" s="108">
        <f t="shared" si="192"/>
        <v>0</v>
      </c>
      <c r="BE203" s="108">
        <f t="shared" si="192"/>
        <v>0</v>
      </c>
      <c r="BF203" s="108">
        <f t="shared" si="192"/>
        <v>0</v>
      </c>
      <c r="BG203" s="108">
        <f t="shared" si="192"/>
        <v>0</v>
      </c>
      <c r="BH203" s="108">
        <f t="shared" si="192"/>
        <v>0</v>
      </c>
      <c r="BI203" s="108">
        <f t="shared" si="192"/>
        <v>0</v>
      </c>
      <c r="BJ203" s="108">
        <f t="shared" si="192"/>
        <v>0</v>
      </c>
      <c r="BK203" s="108">
        <f t="shared" si="192"/>
        <v>0</v>
      </c>
      <c r="BL203" s="108">
        <f t="shared" si="192"/>
        <v>0</v>
      </c>
      <c r="BM203" s="108">
        <f t="shared" si="192"/>
        <v>0</v>
      </c>
      <c r="BN203" s="108">
        <f t="shared" si="192"/>
        <v>0</v>
      </c>
      <c r="BO203" s="108">
        <f t="shared" si="192"/>
        <v>0</v>
      </c>
      <c r="BP203" s="108">
        <f t="shared" si="192"/>
        <v>0</v>
      </c>
      <c r="BQ203" s="108">
        <f t="shared" si="192"/>
        <v>0</v>
      </c>
      <c r="BR203" s="108">
        <f t="shared" si="192"/>
        <v>0</v>
      </c>
      <c r="BS203" s="108">
        <f t="shared" si="192"/>
        <v>0</v>
      </c>
      <c r="BT203" s="108">
        <f t="shared" si="192"/>
        <v>0</v>
      </c>
      <c r="BU203" s="108">
        <f t="shared" si="192"/>
        <v>0</v>
      </c>
      <c r="BV203" s="108">
        <f t="shared" si="192"/>
        <v>0</v>
      </c>
      <c r="BW203" s="108">
        <f t="shared" si="192"/>
        <v>0</v>
      </c>
      <c r="BX203" s="108">
        <f t="shared" ref="BX203:CV203" si="193">SUM(BX204:BX207)</f>
        <v>0</v>
      </c>
      <c r="BY203" s="108">
        <f t="shared" si="193"/>
        <v>0</v>
      </c>
      <c r="BZ203" s="108">
        <f t="shared" si="193"/>
        <v>0</v>
      </c>
      <c r="CA203" s="108">
        <f t="shared" si="193"/>
        <v>0</v>
      </c>
      <c r="CB203" s="108">
        <f t="shared" si="193"/>
        <v>0</v>
      </c>
      <c r="CC203" s="108">
        <f t="shared" si="193"/>
        <v>0</v>
      </c>
      <c r="CD203" s="108">
        <f t="shared" si="193"/>
        <v>0</v>
      </c>
      <c r="CE203" s="108">
        <f t="shared" si="193"/>
        <v>0</v>
      </c>
      <c r="CF203" s="108">
        <f t="shared" si="193"/>
        <v>0</v>
      </c>
      <c r="CG203" s="109">
        <f>SUM(CG204:CG207)</f>
        <v>0</v>
      </c>
      <c r="CH203" s="92">
        <f t="shared" ref="CH203:CK203" si="194">SUM(CH204:CH207)</f>
        <v>0</v>
      </c>
      <c r="CI203" s="92">
        <f t="shared" si="194"/>
        <v>0</v>
      </c>
      <c r="CJ203" s="92">
        <f t="shared" si="194"/>
        <v>0</v>
      </c>
      <c r="CK203" s="92">
        <f t="shared" si="194"/>
        <v>0</v>
      </c>
      <c r="CL203" s="8"/>
      <c r="CM203" s="89"/>
      <c r="CN203" s="21"/>
      <c r="CQ203" s="73">
        <f>IF(J203&gt;0,1,0)</f>
        <v>1</v>
      </c>
    </row>
    <row r="204" spans="1:100" s="13" customFormat="1" ht="14.15" customHeight="1" x14ac:dyDescent="0.4">
      <c r="A204" s="64">
        <f t="shared" si="191"/>
        <v>204</v>
      </c>
      <c r="B204" s="84"/>
      <c r="C204" s="84"/>
      <c r="D204" s="84"/>
      <c r="E204" s="84"/>
      <c r="F204" s="112" t="s">
        <v>40</v>
      </c>
      <c r="G204" s="114" t="s">
        <v>110</v>
      </c>
      <c r="H204" s="84"/>
      <c r="I204" s="84"/>
      <c r="J204" s="74">
        <f t="shared" si="140"/>
        <v>116566.37999999999</v>
      </c>
      <c r="K204" s="85"/>
      <c r="L204" s="85">
        <v>573.76</v>
      </c>
      <c r="M204" s="85">
        <v>33811.519999999997</v>
      </c>
      <c r="N204" s="85"/>
      <c r="O204" s="85">
        <v>940.2</v>
      </c>
      <c r="P204" s="85">
        <v>2158.9299999999998</v>
      </c>
      <c r="Q204" s="85">
        <v>67686.080000000002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5089.2700000000004</v>
      </c>
      <c r="AF204" s="85">
        <v>2145.67</v>
      </c>
      <c r="AG204" s="85">
        <v>1587.02</v>
      </c>
      <c r="AH204" s="85">
        <v>2573.9299999999998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7"/>
      <c r="CH204" s="88"/>
      <c r="CI204" s="88"/>
      <c r="CJ204" s="88"/>
      <c r="CK204" s="88"/>
      <c r="CL204" s="8"/>
      <c r="CM204" s="89"/>
      <c r="CN204" s="119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5" customHeight="1" x14ac:dyDescent="0.4">
      <c r="A205" s="64">
        <f t="shared" si="191"/>
        <v>205</v>
      </c>
      <c r="B205" s="84"/>
      <c r="C205" s="84"/>
      <c r="D205" s="84"/>
      <c r="E205" s="84"/>
      <c r="F205" s="112" t="s">
        <v>52</v>
      </c>
      <c r="G205" s="114" t="s">
        <v>111</v>
      </c>
      <c r="H205" s="84"/>
      <c r="I205" s="84"/>
      <c r="J205" s="74">
        <f t="shared" si="140"/>
        <v>24382.839999999997</v>
      </c>
      <c r="K205" s="85"/>
      <c r="L205" s="85">
        <v>396.8</v>
      </c>
      <c r="M205" s="85">
        <v>9484.82</v>
      </c>
      <c r="N205" s="85"/>
      <c r="O205" s="85"/>
      <c r="P205" s="85">
        <v>391.03</v>
      </c>
      <c r="Q205" s="85">
        <v>10978.77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1383.12</v>
      </c>
      <c r="AF205" s="85">
        <v>436.48</v>
      </c>
      <c r="AG205" s="85">
        <v>391.03</v>
      </c>
      <c r="AH205" s="85">
        <v>920.79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7"/>
      <c r="CH205" s="88"/>
      <c r="CI205" s="88"/>
      <c r="CJ205" s="88"/>
      <c r="CK205" s="88"/>
      <c r="CL205" s="8"/>
      <c r="CM205" s="89"/>
      <c r="CN205" s="119"/>
      <c r="CO205" s="12"/>
      <c r="CP205" s="12"/>
      <c r="CQ205" s="73"/>
      <c r="CR205" s="12"/>
      <c r="CS205" s="12"/>
      <c r="CT205" s="12"/>
      <c r="CU205" s="12"/>
      <c r="CV205" s="12"/>
    </row>
    <row r="206" spans="1:100" ht="14.15" customHeight="1" x14ac:dyDescent="0.4">
      <c r="A206" s="64">
        <f t="shared" si="191"/>
        <v>206</v>
      </c>
      <c r="B206" s="84"/>
      <c r="C206" s="84"/>
      <c r="D206" s="84"/>
      <c r="E206" s="84"/>
      <c r="F206" s="112" t="s">
        <v>74</v>
      </c>
      <c r="G206" s="114" t="s">
        <v>112</v>
      </c>
      <c r="H206" s="84"/>
      <c r="I206" s="84"/>
      <c r="J206" s="74">
        <f t="shared" si="140"/>
        <v>187944.74</v>
      </c>
      <c r="K206" s="85"/>
      <c r="L206" s="85">
        <v>912.7</v>
      </c>
      <c r="M206" s="85">
        <v>44141.48</v>
      </c>
      <c r="N206" s="85"/>
      <c r="O206" s="85">
        <v>2191.77</v>
      </c>
      <c r="P206" s="85">
        <v>3484.88</v>
      </c>
      <c r="Q206" s="85">
        <v>117267.42</v>
      </c>
      <c r="R206" s="85"/>
      <c r="S206" s="85"/>
      <c r="T206" s="85"/>
      <c r="U206" s="85"/>
      <c r="V206" s="85"/>
      <c r="W206" s="85"/>
      <c r="X206" s="85">
        <v>539.04</v>
      </c>
      <c r="Y206" s="85"/>
      <c r="Z206" s="85"/>
      <c r="AA206" s="85"/>
      <c r="AB206" s="85"/>
      <c r="AC206" s="85"/>
      <c r="AD206" s="85"/>
      <c r="AE206" s="85">
        <v>6775.11</v>
      </c>
      <c r="AF206" s="85">
        <v>3298.88</v>
      </c>
      <c r="AG206" s="85">
        <v>2351.5</v>
      </c>
      <c r="AH206" s="85">
        <v>6981.96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7"/>
      <c r="CH206" s="88"/>
      <c r="CI206" s="88"/>
      <c r="CJ206" s="88"/>
      <c r="CK206" s="88"/>
      <c r="CL206" s="8"/>
      <c r="CM206" s="89"/>
      <c r="CN206" s="21"/>
      <c r="CQ206" s="73">
        <f>IF(J206&gt;0,1,0)</f>
        <v>1</v>
      </c>
    </row>
    <row r="207" spans="1:100" ht="14.15" customHeight="1" x14ac:dyDescent="0.4">
      <c r="A207" s="64">
        <f t="shared" si="191"/>
        <v>207</v>
      </c>
      <c r="B207" s="84"/>
      <c r="C207" s="84"/>
      <c r="D207" s="84"/>
      <c r="E207" s="84"/>
      <c r="F207" s="112" t="s">
        <v>76</v>
      </c>
      <c r="G207" s="114" t="s">
        <v>113</v>
      </c>
      <c r="H207" s="84"/>
      <c r="I207" s="84"/>
      <c r="J207" s="74">
        <f t="shared" ref="J207:J270" si="195">SUM(K207:CG207)</f>
        <v>345699.7</v>
      </c>
      <c r="K207" s="85"/>
      <c r="L207" s="85">
        <v>932.35</v>
      </c>
      <c r="M207" s="85">
        <v>73258.86</v>
      </c>
      <c r="N207" s="85"/>
      <c r="O207" s="85">
        <v>4705.87</v>
      </c>
      <c r="P207" s="85">
        <v>5542.71</v>
      </c>
      <c r="Q207" s="85">
        <v>145857.57</v>
      </c>
      <c r="R207" s="85"/>
      <c r="S207" s="85"/>
      <c r="T207" s="85"/>
      <c r="U207" s="85"/>
      <c r="V207" s="85"/>
      <c r="W207" s="85"/>
      <c r="X207" s="85">
        <v>84439.49</v>
      </c>
      <c r="Y207" s="85"/>
      <c r="Z207" s="85"/>
      <c r="AA207" s="85"/>
      <c r="AB207" s="85"/>
      <c r="AC207" s="85"/>
      <c r="AD207" s="85"/>
      <c r="AE207" s="85">
        <v>12925.74</v>
      </c>
      <c r="AF207" s="85">
        <v>5098.1400000000003</v>
      </c>
      <c r="AG207" s="85">
        <v>3766.48</v>
      </c>
      <c r="AH207" s="85">
        <v>7154.24</v>
      </c>
      <c r="AI207" s="85"/>
      <c r="AJ207" s="85"/>
      <c r="AK207" s="85">
        <v>1665.86</v>
      </c>
      <c r="AL207" s="85">
        <v>352.39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7"/>
      <c r="CH207" s="88"/>
      <c r="CI207" s="88"/>
      <c r="CJ207" s="88"/>
      <c r="CK207" s="88"/>
      <c r="CL207" s="8"/>
      <c r="CM207" s="89"/>
      <c r="CN207" s="21"/>
      <c r="CQ207" s="73">
        <f>IF(J207&gt;0,1,0)</f>
        <v>1</v>
      </c>
    </row>
    <row r="208" spans="1:100" s="103" customFormat="1" ht="14.15" customHeight="1" x14ac:dyDescent="0.4">
      <c r="A208" s="93">
        <f t="shared" si="191"/>
        <v>208</v>
      </c>
      <c r="B208" s="94"/>
      <c r="C208" s="94"/>
      <c r="D208" s="94"/>
      <c r="E208" s="94"/>
      <c r="F208" s="94"/>
      <c r="G208" s="94"/>
      <c r="H208" s="94"/>
      <c r="I208" s="95"/>
      <c r="J208" s="96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7"/>
      <c r="BS208" s="97"/>
      <c r="BT208" s="97"/>
      <c r="BU208" s="97"/>
      <c r="BV208" s="97"/>
      <c r="BW208" s="97"/>
      <c r="BX208" s="97"/>
      <c r="BY208" s="97"/>
      <c r="BZ208" s="97"/>
      <c r="CA208" s="97"/>
      <c r="CB208" s="97"/>
      <c r="CC208" s="97"/>
      <c r="CD208" s="97"/>
      <c r="CE208" s="97"/>
      <c r="CF208" s="97"/>
      <c r="CG208" s="98"/>
      <c r="CH208" s="99"/>
      <c r="CI208" s="99"/>
      <c r="CJ208" s="99"/>
      <c r="CK208" s="99"/>
      <c r="CL208" s="71"/>
      <c r="CM208" s="27"/>
      <c r="CN208" s="100"/>
      <c r="CO208" s="101"/>
      <c r="CP208" s="101"/>
      <c r="CQ208" s="101">
        <v>1</v>
      </c>
      <c r="CR208" s="101"/>
      <c r="CS208" s="101"/>
      <c r="CT208" s="101"/>
      <c r="CU208" s="101"/>
      <c r="CV208" s="101"/>
    </row>
    <row r="209" spans="1:100" s="63" customFormat="1" ht="14.15" customHeight="1" x14ac:dyDescent="0.4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10032.300000000001</v>
      </c>
      <c r="K209" s="70">
        <f>SUM(K213,K210)</f>
        <v>0</v>
      </c>
      <c r="L209" s="70">
        <f t="shared" ref="L209:BW209" si="196">SUM(L213,L210)</f>
        <v>18.399999999999999</v>
      </c>
      <c r="M209" s="70">
        <f t="shared" si="196"/>
        <v>835.96</v>
      </c>
      <c r="N209" s="70">
        <f t="shared" si="196"/>
        <v>0</v>
      </c>
      <c r="O209" s="70">
        <f t="shared" si="196"/>
        <v>0</v>
      </c>
      <c r="P209" s="70">
        <f t="shared" si="196"/>
        <v>260.86</v>
      </c>
      <c r="Q209" s="70">
        <f t="shared" si="196"/>
        <v>2576.3900000000003</v>
      </c>
      <c r="R209" s="70">
        <f t="shared" si="196"/>
        <v>0</v>
      </c>
      <c r="S209" s="70">
        <f t="shared" si="196"/>
        <v>0</v>
      </c>
      <c r="T209" s="70">
        <f t="shared" si="196"/>
        <v>54.48</v>
      </c>
      <c r="U209" s="70">
        <f t="shared" si="196"/>
        <v>402.17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29.49</v>
      </c>
      <c r="AC209" s="70">
        <f t="shared" si="196"/>
        <v>42.83</v>
      </c>
      <c r="AD209" s="70">
        <f t="shared" si="196"/>
        <v>740.19</v>
      </c>
      <c r="AE209" s="70">
        <f t="shared" si="196"/>
        <v>173.34</v>
      </c>
      <c r="AF209" s="70">
        <f t="shared" si="196"/>
        <v>109.79999999999998</v>
      </c>
      <c r="AG209" s="70">
        <f t="shared" si="196"/>
        <v>67.63</v>
      </c>
      <c r="AH209" s="70">
        <f t="shared" si="196"/>
        <v>194.35999999999999</v>
      </c>
      <c r="AI209" s="70">
        <f t="shared" si="196"/>
        <v>0</v>
      </c>
      <c r="AJ209" s="70">
        <f t="shared" si="196"/>
        <v>65.430000000000007</v>
      </c>
      <c r="AK209" s="70">
        <f t="shared" si="196"/>
        <v>3042.3900000000003</v>
      </c>
      <c r="AL209" s="70">
        <f t="shared" si="196"/>
        <v>1255.94</v>
      </c>
      <c r="AM209" s="70">
        <f t="shared" si="196"/>
        <v>88.64</v>
      </c>
      <c r="AN209" s="70">
        <f t="shared" si="196"/>
        <v>0</v>
      </c>
      <c r="AO209" s="70">
        <f t="shared" si="196"/>
        <v>74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5" customHeight="1" x14ac:dyDescent="0.4">
      <c r="A210" s="64">
        <f t="shared" si="191"/>
        <v>210</v>
      </c>
      <c r="B210" s="82"/>
      <c r="C210" s="82"/>
      <c r="D210" s="82"/>
      <c r="E210" s="82" t="s">
        <v>20</v>
      </c>
      <c r="F210" s="107" t="s">
        <v>19</v>
      </c>
      <c r="G210" s="82"/>
      <c r="H210" s="82"/>
      <c r="I210" s="82"/>
      <c r="J210" s="74">
        <f t="shared" si="195"/>
        <v>10032.300000000001</v>
      </c>
      <c r="K210" s="108">
        <f>SUM(K211:K212)</f>
        <v>0</v>
      </c>
      <c r="L210" s="108">
        <f t="shared" ref="L210:BW210" si="200">SUM(L211:L212)</f>
        <v>18.399999999999999</v>
      </c>
      <c r="M210" s="108">
        <f t="shared" si="200"/>
        <v>835.96</v>
      </c>
      <c r="N210" s="108">
        <f t="shared" si="200"/>
        <v>0</v>
      </c>
      <c r="O210" s="108">
        <f t="shared" si="200"/>
        <v>0</v>
      </c>
      <c r="P210" s="108">
        <f t="shared" si="200"/>
        <v>260.86</v>
      </c>
      <c r="Q210" s="108">
        <f t="shared" si="200"/>
        <v>2576.3900000000003</v>
      </c>
      <c r="R210" s="108">
        <f t="shared" si="200"/>
        <v>0</v>
      </c>
      <c r="S210" s="108">
        <f t="shared" si="200"/>
        <v>0</v>
      </c>
      <c r="T210" s="108">
        <f t="shared" si="200"/>
        <v>54.48</v>
      </c>
      <c r="U210" s="108">
        <f t="shared" si="200"/>
        <v>402.17</v>
      </c>
      <c r="V210" s="108">
        <f t="shared" si="200"/>
        <v>0</v>
      </c>
      <c r="W210" s="108">
        <f t="shared" si="200"/>
        <v>0</v>
      </c>
      <c r="X210" s="108">
        <f t="shared" si="200"/>
        <v>0</v>
      </c>
      <c r="Y210" s="108">
        <f t="shared" si="200"/>
        <v>0</v>
      </c>
      <c r="Z210" s="108">
        <f t="shared" si="200"/>
        <v>0</v>
      </c>
      <c r="AA210" s="108">
        <f t="shared" si="200"/>
        <v>0</v>
      </c>
      <c r="AB210" s="108">
        <f t="shared" si="200"/>
        <v>29.49</v>
      </c>
      <c r="AC210" s="108">
        <f t="shared" si="200"/>
        <v>42.83</v>
      </c>
      <c r="AD210" s="108">
        <f t="shared" si="200"/>
        <v>740.19</v>
      </c>
      <c r="AE210" s="108">
        <f t="shared" si="200"/>
        <v>173.34</v>
      </c>
      <c r="AF210" s="108">
        <f t="shared" si="200"/>
        <v>109.79999999999998</v>
      </c>
      <c r="AG210" s="108">
        <f t="shared" si="200"/>
        <v>67.63</v>
      </c>
      <c r="AH210" s="108">
        <f t="shared" si="200"/>
        <v>194.35999999999999</v>
      </c>
      <c r="AI210" s="108">
        <f t="shared" si="200"/>
        <v>0</v>
      </c>
      <c r="AJ210" s="108">
        <f t="shared" si="200"/>
        <v>65.430000000000007</v>
      </c>
      <c r="AK210" s="108">
        <f t="shared" si="200"/>
        <v>3042.3900000000003</v>
      </c>
      <c r="AL210" s="108">
        <f t="shared" si="200"/>
        <v>1255.94</v>
      </c>
      <c r="AM210" s="108">
        <f t="shared" si="200"/>
        <v>88.64</v>
      </c>
      <c r="AN210" s="108">
        <f t="shared" si="200"/>
        <v>0</v>
      </c>
      <c r="AO210" s="108">
        <f t="shared" si="200"/>
        <v>74</v>
      </c>
      <c r="AP210" s="108">
        <f t="shared" si="200"/>
        <v>0</v>
      </c>
      <c r="AQ210" s="108">
        <f t="shared" si="200"/>
        <v>0</v>
      </c>
      <c r="AR210" s="108">
        <f t="shared" si="200"/>
        <v>0</v>
      </c>
      <c r="AS210" s="108">
        <f t="shared" si="200"/>
        <v>0</v>
      </c>
      <c r="AT210" s="108">
        <f t="shared" si="200"/>
        <v>0</v>
      </c>
      <c r="AU210" s="108">
        <f t="shared" si="200"/>
        <v>0</v>
      </c>
      <c r="AV210" s="108">
        <f t="shared" si="200"/>
        <v>0</v>
      </c>
      <c r="AW210" s="108">
        <f t="shared" si="200"/>
        <v>0</v>
      </c>
      <c r="AX210" s="108">
        <f t="shared" si="200"/>
        <v>0</v>
      </c>
      <c r="AY210" s="108">
        <f t="shared" si="200"/>
        <v>0</v>
      </c>
      <c r="AZ210" s="108">
        <f t="shared" si="200"/>
        <v>0</v>
      </c>
      <c r="BA210" s="108">
        <f t="shared" si="200"/>
        <v>0</v>
      </c>
      <c r="BB210" s="108">
        <f t="shared" si="200"/>
        <v>0</v>
      </c>
      <c r="BC210" s="108">
        <f t="shared" si="200"/>
        <v>0</v>
      </c>
      <c r="BD210" s="108">
        <f t="shared" si="200"/>
        <v>0</v>
      </c>
      <c r="BE210" s="108">
        <f t="shared" si="200"/>
        <v>0</v>
      </c>
      <c r="BF210" s="108">
        <f t="shared" si="200"/>
        <v>0</v>
      </c>
      <c r="BG210" s="108">
        <f t="shared" si="200"/>
        <v>0</v>
      </c>
      <c r="BH210" s="108">
        <f t="shared" si="200"/>
        <v>0</v>
      </c>
      <c r="BI210" s="108">
        <f t="shared" si="200"/>
        <v>0</v>
      </c>
      <c r="BJ210" s="108">
        <f t="shared" si="200"/>
        <v>0</v>
      </c>
      <c r="BK210" s="108">
        <f t="shared" si="200"/>
        <v>0</v>
      </c>
      <c r="BL210" s="108">
        <f t="shared" si="200"/>
        <v>0</v>
      </c>
      <c r="BM210" s="108">
        <f t="shared" si="200"/>
        <v>0</v>
      </c>
      <c r="BN210" s="108">
        <f t="shared" si="200"/>
        <v>0</v>
      </c>
      <c r="BO210" s="108">
        <f t="shared" si="200"/>
        <v>0</v>
      </c>
      <c r="BP210" s="108">
        <f t="shared" si="200"/>
        <v>0</v>
      </c>
      <c r="BQ210" s="108">
        <f t="shared" si="200"/>
        <v>0</v>
      </c>
      <c r="BR210" s="108">
        <f t="shared" si="200"/>
        <v>0</v>
      </c>
      <c r="BS210" s="108">
        <f t="shared" si="200"/>
        <v>0</v>
      </c>
      <c r="BT210" s="108">
        <f t="shared" si="200"/>
        <v>0</v>
      </c>
      <c r="BU210" s="108">
        <f t="shared" si="200"/>
        <v>0</v>
      </c>
      <c r="BV210" s="108">
        <f t="shared" si="200"/>
        <v>0</v>
      </c>
      <c r="BW210" s="108">
        <f t="shared" si="200"/>
        <v>0</v>
      </c>
      <c r="BX210" s="108">
        <f t="shared" ref="BX210:CV210" si="201">SUM(BX211:BX212)</f>
        <v>0</v>
      </c>
      <c r="BY210" s="108">
        <f t="shared" si="201"/>
        <v>0</v>
      </c>
      <c r="BZ210" s="108">
        <f t="shared" si="201"/>
        <v>0</v>
      </c>
      <c r="CA210" s="108">
        <f t="shared" si="201"/>
        <v>0</v>
      </c>
      <c r="CB210" s="108">
        <f t="shared" si="201"/>
        <v>0</v>
      </c>
      <c r="CC210" s="108">
        <f t="shared" si="201"/>
        <v>0</v>
      </c>
      <c r="CD210" s="108">
        <f t="shared" si="201"/>
        <v>0</v>
      </c>
      <c r="CE210" s="108">
        <f t="shared" si="201"/>
        <v>0</v>
      </c>
      <c r="CF210" s="108">
        <f t="shared" si="201"/>
        <v>0</v>
      </c>
      <c r="CG210" s="109">
        <f>SUM(CG211:CG212)</f>
        <v>0</v>
      </c>
      <c r="CH210" s="92">
        <f t="shared" ref="CH210:CK210" si="202">SUM(CH211:CH212)</f>
        <v>0</v>
      </c>
      <c r="CI210" s="92">
        <f t="shared" si="202"/>
        <v>0</v>
      </c>
      <c r="CJ210" s="92">
        <f t="shared" si="202"/>
        <v>0</v>
      </c>
      <c r="CK210" s="92">
        <f t="shared" si="202"/>
        <v>0</v>
      </c>
      <c r="CL210" s="8"/>
      <c r="CM210" s="89"/>
      <c r="CN210" s="21"/>
      <c r="CQ210" s="73">
        <f t="shared" si="199"/>
        <v>1</v>
      </c>
    </row>
    <row r="211" spans="1:100" ht="14.15" customHeight="1" x14ac:dyDescent="0.4">
      <c r="A211" s="64">
        <f t="shared" si="191"/>
        <v>211</v>
      </c>
      <c r="B211" s="84"/>
      <c r="C211" s="84"/>
      <c r="D211" s="84"/>
      <c r="E211" s="84"/>
      <c r="F211" s="112" t="s">
        <v>40</v>
      </c>
      <c r="G211" s="114" t="s">
        <v>116</v>
      </c>
      <c r="H211" s="84"/>
      <c r="I211" s="84"/>
      <c r="J211" s="74">
        <f t="shared" si="195"/>
        <v>6236.8300000000008</v>
      </c>
      <c r="K211" s="85"/>
      <c r="L211" s="85">
        <v>18.399999999999999</v>
      </c>
      <c r="M211" s="85"/>
      <c r="N211" s="85"/>
      <c r="O211" s="85"/>
      <c r="P211" s="85">
        <v>173.44</v>
      </c>
      <c r="Q211" s="85">
        <v>737.45</v>
      </c>
      <c r="R211" s="85"/>
      <c r="S211" s="85"/>
      <c r="T211" s="85"/>
      <c r="U211" s="85">
        <v>319.06</v>
      </c>
      <c r="V211" s="85"/>
      <c r="W211" s="85"/>
      <c r="X211" s="85"/>
      <c r="Y211" s="85"/>
      <c r="Z211" s="85"/>
      <c r="AA211" s="85"/>
      <c r="AB211" s="85">
        <v>29.49</v>
      </c>
      <c r="AC211" s="85">
        <v>29.39</v>
      </c>
      <c r="AD211" s="85">
        <v>714.95</v>
      </c>
      <c r="AE211" s="85"/>
      <c r="AF211" s="85">
        <v>42.73</v>
      </c>
      <c r="AG211" s="85">
        <v>19.97</v>
      </c>
      <c r="AH211" s="85">
        <v>39.85</v>
      </c>
      <c r="AI211" s="85"/>
      <c r="AJ211" s="85">
        <v>65.430000000000007</v>
      </c>
      <c r="AK211" s="85">
        <v>2772.53</v>
      </c>
      <c r="AL211" s="85">
        <v>1111.5</v>
      </c>
      <c r="AM211" s="85">
        <v>88.64</v>
      </c>
      <c r="AN211" s="85"/>
      <c r="AO211" s="85">
        <v>74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7"/>
      <c r="CH211" s="88"/>
      <c r="CI211" s="88"/>
      <c r="CJ211" s="88"/>
      <c r="CK211" s="88"/>
      <c r="CL211" s="8"/>
      <c r="CM211" s="89"/>
      <c r="CN211" s="21"/>
      <c r="CQ211" s="73">
        <f t="shared" si="199"/>
        <v>1</v>
      </c>
    </row>
    <row r="212" spans="1:100" s="63" customFormat="1" ht="14.15" customHeight="1" x14ac:dyDescent="0.4">
      <c r="A212" s="64">
        <f t="shared" si="191"/>
        <v>212</v>
      </c>
      <c r="B212" s="84"/>
      <c r="C212" s="84"/>
      <c r="D212" s="84"/>
      <c r="E212" s="84"/>
      <c r="F212" s="112" t="s">
        <v>52</v>
      </c>
      <c r="G212" s="114" t="s">
        <v>117</v>
      </c>
      <c r="H212" s="84"/>
      <c r="I212" s="84"/>
      <c r="J212" s="74">
        <f t="shared" si="195"/>
        <v>3795.4700000000003</v>
      </c>
      <c r="K212" s="85"/>
      <c r="L212" s="85"/>
      <c r="M212" s="85">
        <v>835.96</v>
      </c>
      <c r="N212" s="85"/>
      <c r="O212" s="85"/>
      <c r="P212" s="85">
        <v>87.42</v>
      </c>
      <c r="Q212" s="85">
        <v>1838.94</v>
      </c>
      <c r="R212" s="85"/>
      <c r="S212" s="85"/>
      <c r="T212" s="85">
        <v>54.48</v>
      </c>
      <c r="U212" s="85">
        <v>83.11</v>
      </c>
      <c r="V212" s="85"/>
      <c r="W212" s="85"/>
      <c r="X212" s="85"/>
      <c r="Y212" s="85"/>
      <c r="Z212" s="85"/>
      <c r="AA212" s="85"/>
      <c r="AB212" s="85"/>
      <c r="AC212" s="85">
        <v>13.44</v>
      </c>
      <c r="AD212" s="85">
        <v>25.24</v>
      </c>
      <c r="AE212" s="85">
        <v>173.34</v>
      </c>
      <c r="AF212" s="85">
        <v>67.069999999999993</v>
      </c>
      <c r="AG212" s="85">
        <v>47.66</v>
      </c>
      <c r="AH212" s="85">
        <v>154.51</v>
      </c>
      <c r="AI212" s="85"/>
      <c r="AJ212" s="85"/>
      <c r="AK212" s="85">
        <v>269.86</v>
      </c>
      <c r="AL212" s="85">
        <v>144.44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7"/>
      <c r="CH212" s="88"/>
      <c r="CI212" s="88"/>
      <c r="CJ212" s="88"/>
      <c r="CK212" s="88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5" customHeight="1" x14ac:dyDescent="0.4">
      <c r="A213" s="64">
        <f t="shared" si="191"/>
        <v>213</v>
      </c>
      <c r="B213" s="82"/>
      <c r="C213" s="82"/>
      <c r="D213" s="82"/>
      <c r="E213" s="82" t="s">
        <v>22</v>
      </c>
      <c r="F213" s="120" t="s">
        <v>35</v>
      </c>
      <c r="G213" s="82"/>
      <c r="H213" s="82"/>
      <c r="I213" s="82"/>
      <c r="J213" s="74">
        <f t="shared" si="195"/>
        <v>0</v>
      </c>
      <c r="K213" s="108">
        <f>SUM(K214:K215)</f>
        <v>0</v>
      </c>
      <c r="L213" s="108">
        <f t="shared" ref="L213:BW213" si="203">SUM(L214:L215)</f>
        <v>0</v>
      </c>
      <c r="M213" s="108">
        <f t="shared" si="203"/>
        <v>0</v>
      </c>
      <c r="N213" s="108">
        <f t="shared" si="203"/>
        <v>0</v>
      </c>
      <c r="O213" s="108">
        <f t="shared" si="203"/>
        <v>0</v>
      </c>
      <c r="P213" s="108">
        <f t="shared" si="203"/>
        <v>0</v>
      </c>
      <c r="Q213" s="108">
        <f t="shared" si="203"/>
        <v>0</v>
      </c>
      <c r="R213" s="108">
        <f t="shared" si="203"/>
        <v>0</v>
      </c>
      <c r="S213" s="108">
        <f t="shared" si="203"/>
        <v>0</v>
      </c>
      <c r="T213" s="108">
        <f t="shared" si="203"/>
        <v>0</v>
      </c>
      <c r="U213" s="108">
        <f t="shared" si="203"/>
        <v>0</v>
      </c>
      <c r="V213" s="108">
        <f t="shared" si="203"/>
        <v>0</v>
      </c>
      <c r="W213" s="108">
        <f t="shared" si="203"/>
        <v>0</v>
      </c>
      <c r="X213" s="108">
        <f t="shared" si="203"/>
        <v>0</v>
      </c>
      <c r="Y213" s="108">
        <f t="shared" si="203"/>
        <v>0</v>
      </c>
      <c r="Z213" s="108">
        <f t="shared" si="203"/>
        <v>0</v>
      </c>
      <c r="AA213" s="108">
        <f t="shared" si="203"/>
        <v>0</v>
      </c>
      <c r="AB213" s="108">
        <f t="shared" si="203"/>
        <v>0</v>
      </c>
      <c r="AC213" s="108">
        <f t="shared" si="203"/>
        <v>0</v>
      </c>
      <c r="AD213" s="108">
        <f t="shared" si="203"/>
        <v>0</v>
      </c>
      <c r="AE213" s="108">
        <f t="shared" si="203"/>
        <v>0</v>
      </c>
      <c r="AF213" s="108">
        <f t="shared" si="203"/>
        <v>0</v>
      </c>
      <c r="AG213" s="108">
        <f t="shared" si="203"/>
        <v>0</v>
      </c>
      <c r="AH213" s="108">
        <f t="shared" si="203"/>
        <v>0</v>
      </c>
      <c r="AI213" s="108">
        <f t="shared" si="203"/>
        <v>0</v>
      </c>
      <c r="AJ213" s="108">
        <f t="shared" si="203"/>
        <v>0</v>
      </c>
      <c r="AK213" s="108">
        <f t="shared" si="203"/>
        <v>0</v>
      </c>
      <c r="AL213" s="108">
        <f t="shared" si="203"/>
        <v>0</v>
      </c>
      <c r="AM213" s="108">
        <f t="shared" si="203"/>
        <v>0</v>
      </c>
      <c r="AN213" s="108">
        <f t="shared" si="203"/>
        <v>0</v>
      </c>
      <c r="AO213" s="108">
        <f t="shared" si="203"/>
        <v>0</v>
      </c>
      <c r="AP213" s="108">
        <f t="shared" si="203"/>
        <v>0</v>
      </c>
      <c r="AQ213" s="108">
        <f t="shared" si="203"/>
        <v>0</v>
      </c>
      <c r="AR213" s="108">
        <f t="shared" si="203"/>
        <v>0</v>
      </c>
      <c r="AS213" s="108">
        <f t="shared" si="203"/>
        <v>0</v>
      </c>
      <c r="AT213" s="108">
        <f t="shared" si="203"/>
        <v>0</v>
      </c>
      <c r="AU213" s="108">
        <f t="shared" si="203"/>
        <v>0</v>
      </c>
      <c r="AV213" s="108">
        <f t="shared" si="203"/>
        <v>0</v>
      </c>
      <c r="AW213" s="108">
        <f t="shared" si="203"/>
        <v>0</v>
      </c>
      <c r="AX213" s="108">
        <f t="shared" si="203"/>
        <v>0</v>
      </c>
      <c r="AY213" s="108">
        <f t="shared" si="203"/>
        <v>0</v>
      </c>
      <c r="AZ213" s="108">
        <f t="shared" si="203"/>
        <v>0</v>
      </c>
      <c r="BA213" s="108">
        <f t="shared" si="203"/>
        <v>0</v>
      </c>
      <c r="BB213" s="108">
        <f t="shared" si="203"/>
        <v>0</v>
      </c>
      <c r="BC213" s="108">
        <f t="shared" si="203"/>
        <v>0</v>
      </c>
      <c r="BD213" s="108">
        <f t="shared" si="203"/>
        <v>0</v>
      </c>
      <c r="BE213" s="108">
        <f t="shared" si="203"/>
        <v>0</v>
      </c>
      <c r="BF213" s="108">
        <f t="shared" si="203"/>
        <v>0</v>
      </c>
      <c r="BG213" s="108">
        <f t="shared" si="203"/>
        <v>0</v>
      </c>
      <c r="BH213" s="108">
        <f t="shared" si="203"/>
        <v>0</v>
      </c>
      <c r="BI213" s="108">
        <f t="shared" si="203"/>
        <v>0</v>
      </c>
      <c r="BJ213" s="108">
        <f t="shared" si="203"/>
        <v>0</v>
      </c>
      <c r="BK213" s="108">
        <f t="shared" si="203"/>
        <v>0</v>
      </c>
      <c r="BL213" s="108">
        <f t="shared" si="203"/>
        <v>0</v>
      </c>
      <c r="BM213" s="108">
        <f t="shared" si="203"/>
        <v>0</v>
      </c>
      <c r="BN213" s="108">
        <f t="shared" si="203"/>
        <v>0</v>
      </c>
      <c r="BO213" s="108">
        <f t="shared" si="203"/>
        <v>0</v>
      </c>
      <c r="BP213" s="108">
        <f t="shared" si="203"/>
        <v>0</v>
      </c>
      <c r="BQ213" s="108">
        <f t="shared" si="203"/>
        <v>0</v>
      </c>
      <c r="BR213" s="108">
        <f t="shared" si="203"/>
        <v>0</v>
      </c>
      <c r="BS213" s="108">
        <f t="shared" si="203"/>
        <v>0</v>
      </c>
      <c r="BT213" s="108">
        <f t="shared" si="203"/>
        <v>0</v>
      </c>
      <c r="BU213" s="108">
        <f t="shared" si="203"/>
        <v>0</v>
      </c>
      <c r="BV213" s="108">
        <f t="shared" si="203"/>
        <v>0</v>
      </c>
      <c r="BW213" s="108">
        <f t="shared" si="203"/>
        <v>0</v>
      </c>
      <c r="BX213" s="108">
        <f t="shared" ref="BX213:CV213" si="204">SUM(BX214:BX215)</f>
        <v>0</v>
      </c>
      <c r="BY213" s="108">
        <f t="shared" si="204"/>
        <v>0</v>
      </c>
      <c r="BZ213" s="108">
        <f t="shared" si="204"/>
        <v>0</v>
      </c>
      <c r="CA213" s="108">
        <f t="shared" si="204"/>
        <v>0</v>
      </c>
      <c r="CB213" s="108">
        <f t="shared" si="204"/>
        <v>0</v>
      </c>
      <c r="CC213" s="108">
        <f t="shared" si="204"/>
        <v>0</v>
      </c>
      <c r="CD213" s="108">
        <f t="shared" si="204"/>
        <v>0</v>
      </c>
      <c r="CE213" s="108">
        <f t="shared" si="204"/>
        <v>0</v>
      </c>
      <c r="CF213" s="108">
        <f t="shared" si="204"/>
        <v>0</v>
      </c>
      <c r="CG213" s="109">
        <f>SUM(CG214:CG215)</f>
        <v>0</v>
      </c>
      <c r="CH213" s="92">
        <f t="shared" ref="CH213:CK213" si="205">SUM(CH214:CH215)</f>
        <v>0</v>
      </c>
      <c r="CI213" s="92">
        <f t="shared" si="205"/>
        <v>0</v>
      </c>
      <c r="CJ213" s="92">
        <f t="shared" si="205"/>
        <v>0</v>
      </c>
      <c r="CK213" s="92">
        <f t="shared" si="205"/>
        <v>0</v>
      </c>
      <c r="CL213" s="8"/>
      <c r="CM213" s="89"/>
      <c r="CN213" s="21"/>
      <c r="CQ213" s="73">
        <f t="shared" si="199"/>
        <v>0</v>
      </c>
    </row>
    <row r="214" spans="1:100" ht="14.15" customHeight="1" x14ac:dyDescent="0.4">
      <c r="A214" s="64">
        <f t="shared" si="191"/>
        <v>214</v>
      </c>
      <c r="B214" s="84"/>
      <c r="C214" s="84"/>
      <c r="D214" s="84"/>
      <c r="E214" s="84"/>
      <c r="F214" s="112" t="s">
        <v>40</v>
      </c>
      <c r="G214" s="114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7"/>
      <c r="CH214" s="88"/>
      <c r="CI214" s="88"/>
      <c r="CJ214" s="88"/>
      <c r="CK214" s="88"/>
      <c r="CL214" s="8"/>
      <c r="CM214" s="89"/>
      <c r="CN214" s="21"/>
      <c r="CQ214" s="73">
        <f t="shared" si="199"/>
        <v>0</v>
      </c>
    </row>
    <row r="215" spans="1:100" ht="14.15" customHeight="1" x14ac:dyDescent="0.4">
      <c r="A215" s="64">
        <f t="shared" si="191"/>
        <v>215</v>
      </c>
      <c r="B215" s="84"/>
      <c r="C215" s="84"/>
      <c r="D215" s="84"/>
      <c r="E215" s="84"/>
      <c r="F215" s="112" t="s">
        <v>52</v>
      </c>
      <c r="G215" s="114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7"/>
      <c r="CH215" s="88"/>
      <c r="CI215" s="88"/>
      <c r="CJ215" s="88"/>
      <c r="CK215" s="88"/>
      <c r="CL215" s="8"/>
      <c r="CM215" s="89"/>
      <c r="CN215" s="21"/>
      <c r="CQ215" s="73">
        <f t="shared" si="199"/>
        <v>0</v>
      </c>
    </row>
    <row r="216" spans="1:100" s="103" customFormat="1" ht="14.15" customHeight="1" x14ac:dyDescent="0.4">
      <c r="A216" s="93">
        <f t="shared" si="191"/>
        <v>216</v>
      </c>
      <c r="B216" s="94"/>
      <c r="C216" s="94"/>
      <c r="D216" s="94"/>
      <c r="E216" s="94"/>
      <c r="F216" s="94"/>
      <c r="G216" s="94"/>
      <c r="H216" s="94"/>
      <c r="I216" s="95"/>
      <c r="J216" s="96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  <c r="AV216" s="97"/>
      <c r="AW216" s="97"/>
      <c r="AX216" s="97"/>
      <c r="AY216" s="97"/>
      <c r="AZ216" s="97"/>
      <c r="BA216" s="97"/>
      <c r="BB216" s="97"/>
      <c r="BC216" s="97"/>
      <c r="BD216" s="97"/>
      <c r="BE216" s="97"/>
      <c r="BF216" s="97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7"/>
      <c r="BS216" s="97"/>
      <c r="BT216" s="97"/>
      <c r="BU216" s="97"/>
      <c r="BV216" s="97"/>
      <c r="BW216" s="97"/>
      <c r="BX216" s="97"/>
      <c r="BY216" s="97"/>
      <c r="BZ216" s="97"/>
      <c r="CA216" s="97"/>
      <c r="CB216" s="97"/>
      <c r="CC216" s="97"/>
      <c r="CD216" s="97"/>
      <c r="CE216" s="97"/>
      <c r="CF216" s="97"/>
      <c r="CG216" s="98"/>
      <c r="CH216" s="99"/>
      <c r="CI216" s="99"/>
      <c r="CJ216" s="99"/>
      <c r="CK216" s="99"/>
      <c r="CL216" s="71"/>
      <c r="CM216" s="27"/>
      <c r="CN216" s="100"/>
      <c r="CO216" s="101"/>
      <c r="CP216" s="101"/>
      <c r="CQ216" s="101">
        <v>1</v>
      </c>
      <c r="CR216" s="101"/>
      <c r="CS216" s="101"/>
      <c r="CT216" s="101"/>
      <c r="CU216" s="101"/>
      <c r="CV216" s="101"/>
    </row>
    <row r="217" spans="1:100" s="63" customFormat="1" ht="14.15" customHeight="1" x14ac:dyDescent="0.4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565796.84999999986</v>
      </c>
      <c r="K217" s="70">
        <f>SUM(K218,K226)</f>
        <v>0</v>
      </c>
      <c r="L217" s="70">
        <f t="shared" ref="L217:BW217" si="206">SUM(L218,L226)</f>
        <v>2373.4</v>
      </c>
      <c r="M217" s="70">
        <f t="shared" si="206"/>
        <v>60001.96</v>
      </c>
      <c r="N217" s="70">
        <f t="shared" si="206"/>
        <v>0</v>
      </c>
      <c r="O217" s="70">
        <f t="shared" si="206"/>
        <v>3901.2200000000003</v>
      </c>
      <c r="P217" s="70">
        <f t="shared" si="206"/>
        <v>15759.619999999999</v>
      </c>
      <c r="Q217" s="70">
        <f t="shared" si="206"/>
        <v>107992.99</v>
      </c>
      <c r="R217" s="70">
        <f t="shared" si="206"/>
        <v>0</v>
      </c>
      <c r="S217" s="70">
        <f t="shared" si="206"/>
        <v>3758.11</v>
      </c>
      <c r="T217" s="70">
        <f t="shared" si="206"/>
        <v>22706.83</v>
      </c>
      <c r="U217" s="70">
        <f t="shared" si="206"/>
        <v>68151.5</v>
      </c>
      <c r="V217" s="70">
        <f t="shared" si="206"/>
        <v>6.14</v>
      </c>
      <c r="W217" s="70">
        <f t="shared" si="206"/>
        <v>1.4</v>
      </c>
      <c r="X217" s="70">
        <f t="shared" si="206"/>
        <v>7484.76</v>
      </c>
      <c r="Y217" s="70">
        <f t="shared" si="206"/>
        <v>653.87</v>
      </c>
      <c r="Z217" s="70">
        <f t="shared" si="206"/>
        <v>15533.41</v>
      </c>
      <c r="AA217" s="70">
        <f t="shared" si="206"/>
        <v>930.98</v>
      </c>
      <c r="AB217" s="70">
        <f t="shared" si="206"/>
        <v>557.6</v>
      </c>
      <c r="AC217" s="70">
        <f t="shared" si="206"/>
        <v>27452.57</v>
      </c>
      <c r="AD217" s="70">
        <f t="shared" si="206"/>
        <v>97910.27</v>
      </c>
      <c r="AE217" s="70">
        <f t="shared" si="206"/>
        <v>9856.380000000001</v>
      </c>
      <c r="AF217" s="70">
        <f t="shared" si="206"/>
        <v>5751.6</v>
      </c>
      <c r="AG217" s="70">
        <f t="shared" si="206"/>
        <v>2539.46</v>
      </c>
      <c r="AH217" s="70">
        <f t="shared" si="206"/>
        <v>6111.6200000000008</v>
      </c>
      <c r="AI217" s="70">
        <f t="shared" si="206"/>
        <v>43733.03</v>
      </c>
      <c r="AJ217" s="70">
        <f t="shared" si="206"/>
        <v>421.38</v>
      </c>
      <c r="AK217" s="70">
        <f t="shared" si="206"/>
        <v>24211.21</v>
      </c>
      <c r="AL217" s="70">
        <f t="shared" si="206"/>
        <v>8898.23</v>
      </c>
      <c r="AM217" s="70">
        <f t="shared" si="206"/>
        <v>13901.48</v>
      </c>
      <c r="AN217" s="70">
        <f t="shared" si="206"/>
        <v>0</v>
      </c>
      <c r="AO217" s="70">
        <f t="shared" si="206"/>
        <v>14274.14</v>
      </c>
      <c r="AP217" s="70">
        <f t="shared" si="206"/>
        <v>921.69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5" customHeight="1" x14ac:dyDescent="0.4">
      <c r="A218" s="64">
        <f t="shared" si="191"/>
        <v>218</v>
      </c>
      <c r="B218" s="82"/>
      <c r="C218" s="82"/>
      <c r="D218" s="82"/>
      <c r="E218" s="82" t="s">
        <v>20</v>
      </c>
      <c r="F218" s="107" t="s">
        <v>19</v>
      </c>
      <c r="G218" s="82"/>
      <c r="H218" s="82"/>
      <c r="I218" s="82"/>
      <c r="J218" s="74">
        <f t="shared" si="195"/>
        <v>36130.479999999996</v>
      </c>
      <c r="K218" s="70">
        <f>SUM(K219:K220)</f>
        <v>0</v>
      </c>
      <c r="L218" s="70">
        <f t="shared" ref="L218:BW218" si="209">SUM(L219:L220)</f>
        <v>139.38999999999999</v>
      </c>
      <c r="M218" s="70">
        <f t="shared" si="209"/>
        <v>4539.22</v>
      </c>
      <c r="N218" s="70">
        <f t="shared" si="209"/>
        <v>0</v>
      </c>
      <c r="O218" s="70">
        <f t="shared" si="209"/>
        <v>429.88000000000005</v>
      </c>
      <c r="P218" s="70">
        <f t="shared" si="209"/>
        <v>800.63</v>
      </c>
      <c r="Q218" s="70">
        <f t="shared" si="209"/>
        <v>9539.35</v>
      </c>
      <c r="R218" s="70">
        <f t="shared" si="209"/>
        <v>0</v>
      </c>
      <c r="S218" s="70">
        <f t="shared" si="209"/>
        <v>135.72999999999999</v>
      </c>
      <c r="T218" s="70">
        <f t="shared" si="209"/>
        <v>8385.7900000000009</v>
      </c>
      <c r="U218" s="70">
        <f t="shared" si="209"/>
        <v>15003.16</v>
      </c>
      <c r="V218" s="70">
        <f t="shared" si="209"/>
        <v>6.14</v>
      </c>
      <c r="W218" s="70">
        <f t="shared" si="209"/>
        <v>1.4</v>
      </c>
      <c r="X218" s="70">
        <f t="shared" si="209"/>
        <v>5289.35</v>
      </c>
      <c r="Y218" s="70">
        <f t="shared" si="209"/>
        <v>0</v>
      </c>
      <c r="Z218" s="70">
        <f t="shared" si="209"/>
        <v>-44.79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1033.0400000000002</v>
      </c>
      <c r="AF218" s="70">
        <f t="shared" si="209"/>
        <v>617.1</v>
      </c>
      <c r="AG218" s="70">
        <f t="shared" si="209"/>
        <v>424</v>
      </c>
      <c r="AH218" s="70">
        <f t="shared" si="209"/>
        <v>774.35</v>
      </c>
      <c r="AI218" s="70">
        <f t="shared" si="209"/>
        <v>-11146.61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203.35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5" customHeight="1" x14ac:dyDescent="0.4">
      <c r="A219" s="64">
        <f t="shared" si="191"/>
        <v>219</v>
      </c>
      <c r="B219" s="82"/>
      <c r="C219" s="82"/>
      <c r="D219" s="82"/>
      <c r="E219" s="82"/>
      <c r="F219" s="110" t="s">
        <v>40</v>
      </c>
      <c r="G219" s="131" t="s">
        <v>120</v>
      </c>
      <c r="H219" s="82"/>
      <c r="I219" s="82"/>
      <c r="J219" s="74">
        <f t="shared" si="195"/>
        <v>0</v>
      </c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5"/>
      <c r="BM219" s="115"/>
      <c r="BN219" s="115"/>
      <c r="BO219" s="115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5"/>
      <c r="CA219" s="115"/>
      <c r="CB219" s="115"/>
      <c r="CC219" s="115"/>
      <c r="CD219" s="115"/>
      <c r="CE219" s="115"/>
      <c r="CF219" s="115"/>
      <c r="CG219" s="116"/>
      <c r="CH219" s="88"/>
      <c r="CI219" s="88"/>
      <c r="CJ219" s="88"/>
      <c r="CK219" s="88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5" customHeight="1" x14ac:dyDescent="0.4">
      <c r="A220" s="64">
        <f t="shared" si="191"/>
        <v>220</v>
      </c>
      <c r="B220" s="82"/>
      <c r="C220" s="82"/>
      <c r="D220" s="82"/>
      <c r="E220" s="82"/>
      <c r="F220" s="110" t="s">
        <v>52</v>
      </c>
      <c r="G220" s="111" t="s">
        <v>121</v>
      </c>
      <c r="H220" s="82"/>
      <c r="I220" s="82"/>
      <c r="J220" s="74">
        <f t="shared" si="195"/>
        <v>36130.479999999996</v>
      </c>
      <c r="K220" s="108">
        <f>SUM(K221:K225)</f>
        <v>0</v>
      </c>
      <c r="L220" s="108">
        <f t="shared" ref="L220:BW220" si="212">SUM(L221:L225)</f>
        <v>139.38999999999999</v>
      </c>
      <c r="M220" s="108">
        <f t="shared" si="212"/>
        <v>4539.22</v>
      </c>
      <c r="N220" s="108">
        <f t="shared" si="212"/>
        <v>0</v>
      </c>
      <c r="O220" s="108">
        <f t="shared" si="212"/>
        <v>429.88000000000005</v>
      </c>
      <c r="P220" s="108">
        <f t="shared" si="212"/>
        <v>800.63</v>
      </c>
      <c r="Q220" s="108">
        <f t="shared" si="212"/>
        <v>9539.35</v>
      </c>
      <c r="R220" s="108">
        <f t="shared" si="212"/>
        <v>0</v>
      </c>
      <c r="S220" s="108">
        <f t="shared" si="212"/>
        <v>135.72999999999999</v>
      </c>
      <c r="T220" s="108">
        <f t="shared" si="212"/>
        <v>8385.7900000000009</v>
      </c>
      <c r="U220" s="108">
        <f t="shared" si="212"/>
        <v>15003.16</v>
      </c>
      <c r="V220" s="108">
        <f t="shared" si="212"/>
        <v>6.14</v>
      </c>
      <c r="W220" s="108">
        <f t="shared" si="212"/>
        <v>1.4</v>
      </c>
      <c r="X220" s="108">
        <f t="shared" si="212"/>
        <v>5289.35</v>
      </c>
      <c r="Y220" s="108">
        <f t="shared" si="212"/>
        <v>0</v>
      </c>
      <c r="Z220" s="108">
        <f t="shared" si="212"/>
        <v>-44.79</v>
      </c>
      <c r="AA220" s="108">
        <f t="shared" si="212"/>
        <v>0</v>
      </c>
      <c r="AB220" s="108">
        <f t="shared" si="212"/>
        <v>0</v>
      </c>
      <c r="AC220" s="108">
        <f t="shared" si="212"/>
        <v>0</v>
      </c>
      <c r="AD220" s="108">
        <f t="shared" si="212"/>
        <v>0</v>
      </c>
      <c r="AE220" s="108">
        <f t="shared" si="212"/>
        <v>1033.0400000000002</v>
      </c>
      <c r="AF220" s="108">
        <f t="shared" si="212"/>
        <v>617.1</v>
      </c>
      <c r="AG220" s="108">
        <f t="shared" si="212"/>
        <v>424</v>
      </c>
      <c r="AH220" s="108">
        <f t="shared" si="212"/>
        <v>774.35</v>
      </c>
      <c r="AI220" s="108">
        <f t="shared" si="212"/>
        <v>-11146.61</v>
      </c>
      <c r="AJ220" s="108">
        <f t="shared" si="212"/>
        <v>0</v>
      </c>
      <c r="AK220" s="108">
        <f t="shared" si="212"/>
        <v>0</v>
      </c>
      <c r="AL220" s="108">
        <f t="shared" si="212"/>
        <v>0</v>
      </c>
      <c r="AM220" s="108">
        <f t="shared" si="212"/>
        <v>0</v>
      </c>
      <c r="AN220" s="108">
        <f t="shared" si="212"/>
        <v>0</v>
      </c>
      <c r="AO220" s="108">
        <f t="shared" si="212"/>
        <v>0</v>
      </c>
      <c r="AP220" s="108">
        <f t="shared" si="212"/>
        <v>203.35</v>
      </c>
      <c r="AQ220" s="108">
        <f t="shared" si="212"/>
        <v>0</v>
      </c>
      <c r="AR220" s="108">
        <f t="shared" si="212"/>
        <v>0</v>
      </c>
      <c r="AS220" s="108">
        <f t="shared" si="212"/>
        <v>0</v>
      </c>
      <c r="AT220" s="108">
        <f t="shared" si="212"/>
        <v>0</v>
      </c>
      <c r="AU220" s="108">
        <f t="shared" si="212"/>
        <v>0</v>
      </c>
      <c r="AV220" s="108">
        <f t="shared" si="212"/>
        <v>0</v>
      </c>
      <c r="AW220" s="108">
        <f t="shared" si="212"/>
        <v>0</v>
      </c>
      <c r="AX220" s="108">
        <f t="shared" si="212"/>
        <v>0</v>
      </c>
      <c r="AY220" s="108">
        <f t="shared" si="212"/>
        <v>0</v>
      </c>
      <c r="AZ220" s="108">
        <f t="shared" si="212"/>
        <v>0</v>
      </c>
      <c r="BA220" s="108">
        <f t="shared" si="212"/>
        <v>0</v>
      </c>
      <c r="BB220" s="108">
        <f t="shared" si="212"/>
        <v>0</v>
      </c>
      <c r="BC220" s="108">
        <f t="shared" si="212"/>
        <v>0</v>
      </c>
      <c r="BD220" s="108">
        <f t="shared" si="212"/>
        <v>0</v>
      </c>
      <c r="BE220" s="108">
        <f t="shared" si="212"/>
        <v>0</v>
      </c>
      <c r="BF220" s="108">
        <f t="shared" si="212"/>
        <v>0</v>
      </c>
      <c r="BG220" s="108">
        <f t="shared" si="212"/>
        <v>0</v>
      </c>
      <c r="BH220" s="108">
        <f t="shared" si="212"/>
        <v>0</v>
      </c>
      <c r="BI220" s="108">
        <f t="shared" si="212"/>
        <v>0</v>
      </c>
      <c r="BJ220" s="108">
        <f t="shared" si="212"/>
        <v>0</v>
      </c>
      <c r="BK220" s="108">
        <f t="shared" si="212"/>
        <v>0</v>
      </c>
      <c r="BL220" s="108">
        <f t="shared" si="212"/>
        <v>0</v>
      </c>
      <c r="BM220" s="108">
        <f t="shared" si="212"/>
        <v>0</v>
      </c>
      <c r="BN220" s="108">
        <f t="shared" si="212"/>
        <v>0</v>
      </c>
      <c r="BO220" s="108">
        <f t="shared" si="212"/>
        <v>0</v>
      </c>
      <c r="BP220" s="108">
        <f t="shared" si="212"/>
        <v>0</v>
      </c>
      <c r="BQ220" s="108">
        <f t="shared" si="212"/>
        <v>0</v>
      </c>
      <c r="BR220" s="108">
        <f t="shared" si="212"/>
        <v>0</v>
      </c>
      <c r="BS220" s="108">
        <f t="shared" si="212"/>
        <v>0</v>
      </c>
      <c r="BT220" s="108">
        <f t="shared" si="212"/>
        <v>0</v>
      </c>
      <c r="BU220" s="108">
        <f t="shared" si="212"/>
        <v>0</v>
      </c>
      <c r="BV220" s="108">
        <f t="shared" si="212"/>
        <v>0</v>
      </c>
      <c r="BW220" s="108">
        <f t="shared" si="212"/>
        <v>0</v>
      </c>
      <c r="BX220" s="108">
        <f t="shared" ref="BX220:CV220" si="213">SUM(BX221:BX225)</f>
        <v>0</v>
      </c>
      <c r="BY220" s="108">
        <f t="shared" si="213"/>
        <v>0</v>
      </c>
      <c r="BZ220" s="108">
        <f t="shared" si="213"/>
        <v>0</v>
      </c>
      <c r="CA220" s="108">
        <f t="shared" si="213"/>
        <v>0</v>
      </c>
      <c r="CB220" s="108">
        <f t="shared" si="213"/>
        <v>0</v>
      </c>
      <c r="CC220" s="108">
        <f t="shared" si="213"/>
        <v>0</v>
      </c>
      <c r="CD220" s="108">
        <f t="shared" si="213"/>
        <v>0</v>
      </c>
      <c r="CE220" s="108">
        <f t="shared" si="213"/>
        <v>0</v>
      </c>
      <c r="CF220" s="108">
        <f t="shared" si="213"/>
        <v>0</v>
      </c>
      <c r="CG220" s="109">
        <f>SUM(CG221:CG225)</f>
        <v>0</v>
      </c>
      <c r="CH220" s="92">
        <f t="shared" ref="CH220:CK220" si="214">SUM(CH221:CH225)</f>
        <v>0</v>
      </c>
      <c r="CI220" s="92">
        <f t="shared" si="214"/>
        <v>0</v>
      </c>
      <c r="CJ220" s="92">
        <f t="shared" si="214"/>
        <v>0</v>
      </c>
      <c r="CK220" s="92">
        <f t="shared" si="214"/>
        <v>0</v>
      </c>
      <c r="CL220" s="8"/>
      <c r="CM220" s="27"/>
      <c r="CN220" s="21"/>
      <c r="CQ220" s="73">
        <f>IF(J220&gt;0,1,0)</f>
        <v>1</v>
      </c>
    </row>
    <row r="221" spans="1:100" ht="14.15" customHeight="1" x14ac:dyDescent="0.4">
      <c r="A221" s="64">
        <f t="shared" si="191"/>
        <v>221</v>
      </c>
      <c r="B221" s="84"/>
      <c r="C221" s="84"/>
      <c r="D221" s="84"/>
      <c r="E221" s="82"/>
      <c r="F221" s="110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7"/>
      <c r="CH221" s="88"/>
      <c r="CI221" s="88"/>
      <c r="CJ221" s="88"/>
      <c r="CK221" s="88"/>
      <c r="CL221" s="8"/>
      <c r="CM221" s="27"/>
      <c r="CN221" s="21"/>
      <c r="CQ221" s="73">
        <f>IF(J221&gt;0,1,0)</f>
        <v>0</v>
      </c>
    </row>
    <row r="222" spans="1:100" ht="14.15" customHeight="1" x14ac:dyDescent="0.4">
      <c r="A222" s="64">
        <f t="shared" si="191"/>
        <v>222</v>
      </c>
      <c r="B222" s="84"/>
      <c r="C222" s="84"/>
      <c r="D222" s="84"/>
      <c r="E222" s="82"/>
      <c r="F222" s="110"/>
      <c r="G222" s="84" t="s">
        <v>55</v>
      </c>
      <c r="H222" s="84" t="s">
        <v>123</v>
      </c>
      <c r="I222" s="84"/>
      <c r="J222" s="74">
        <f t="shared" si="195"/>
        <v>24482.959999999999</v>
      </c>
      <c r="K222" s="85"/>
      <c r="L222" s="85">
        <v>139.38999999999999</v>
      </c>
      <c r="M222" s="85">
        <v>4568.26</v>
      </c>
      <c r="N222" s="85"/>
      <c r="O222" s="85">
        <v>433.41</v>
      </c>
      <c r="P222" s="85">
        <v>812.06</v>
      </c>
      <c r="Q222" s="85">
        <v>9641.1200000000008</v>
      </c>
      <c r="R222" s="85"/>
      <c r="S222" s="85">
        <v>135.72999999999999</v>
      </c>
      <c r="T222" s="85">
        <v>4776.55</v>
      </c>
      <c r="U222" s="85">
        <v>6798.61</v>
      </c>
      <c r="V222" s="85">
        <v>6.14</v>
      </c>
      <c r="W222" s="85">
        <v>1.4</v>
      </c>
      <c r="X222" s="85">
        <v>5289.35</v>
      </c>
      <c r="Y222" s="85"/>
      <c r="Z222" s="85">
        <v>-44.79</v>
      </c>
      <c r="AA222" s="85"/>
      <c r="AB222" s="85"/>
      <c r="AC222" s="85"/>
      <c r="AD222" s="85"/>
      <c r="AE222" s="85">
        <v>1040.1600000000001</v>
      </c>
      <c r="AF222" s="85">
        <v>620.49</v>
      </c>
      <c r="AG222" s="85">
        <v>426.39</v>
      </c>
      <c r="AH222" s="85">
        <v>781.95</v>
      </c>
      <c r="AI222" s="85">
        <v>-11146.61</v>
      </c>
      <c r="AJ222" s="85"/>
      <c r="AK222" s="85"/>
      <c r="AL222" s="85"/>
      <c r="AM222" s="85"/>
      <c r="AN222" s="85"/>
      <c r="AO222" s="85"/>
      <c r="AP222" s="85">
        <v>203.35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7"/>
      <c r="CH222" s="88"/>
      <c r="CI222" s="88"/>
      <c r="CJ222" s="88"/>
      <c r="CK222" s="88"/>
      <c r="CL222" s="8"/>
      <c r="CM222" s="27"/>
      <c r="CN222" s="21"/>
      <c r="CQ222" s="72"/>
    </row>
    <row r="223" spans="1:100" ht="14.15" customHeight="1" x14ac:dyDescent="0.4">
      <c r="A223" s="64">
        <f t="shared" si="191"/>
        <v>223</v>
      </c>
      <c r="B223" s="84"/>
      <c r="C223" s="84"/>
      <c r="D223" s="84"/>
      <c r="E223" s="82"/>
      <c r="F223" s="110"/>
      <c r="G223" s="84" t="s">
        <v>44</v>
      </c>
      <c r="H223" s="84" t="s">
        <v>124</v>
      </c>
      <c r="I223" s="84"/>
      <c r="J223" s="74">
        <f t="shared" si="195"/>
        <v>11647.519999999999</v>
      </c>
      <c r="K223" s="85"/>
      <c r="L223" s="85"/>
      <c r="M223" s="85">
        <v>-29.04</v>
      </c>
      <c r="N223" s="85"/>
      <c r="O223" s="85">
        <v>-3.53</v>
      </c>
      <c r="P223" s="85">
        <v>-11.43</v>
      </c>
      <c r="Q223" s="85">
        <v>-101.77</v>
      </c>
      <c r="R223" s="85"/>
      <c r="S223" s="85"/>
      <c r="T223" s="85">
        <v>3609.24</v>
      </c>
      <c r="U223" s="85">
        <v>8204.5499999999993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-7.12</v>
      </c>
      <c r="AF223" s="85">
        <v>-3.39</v>
      </c>
      <c r="AG223" s="85">
        <v>-2.39</v>
      </c>
      <c r="AH223" s="85">
        <v>-7.6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7"/>
      <c r="CH223" s="88"/>
      <c r="CI223" s="88"/>
      <c r="CJ223" s="88"/>
      <c r="CK223" s="88"/>
      <c r="CL223" s="8"/>
      <c r="CM223" s="27"/>
      <c r="CN223" s="21"/>
      <c r="CQ223" s="73">
        <f>IF(J223&gt;0,1,0)</f>
        <v>1</v>
      </c>
    </row>
    <row r="224" spans="1:100" ht="14.15" customHeight="1" x14ac:dyDescent="0.4">
      <c r="A224" s="64">
        <f t="shared" si="191"/>
        <v>224</v>
      </c>
      <c r="B224" s="84"/>
      <c r="C224" s="84"/>
      <c r="D224" s="84"/>
      <c r="E224" s="82"/>
      <c r="F224" s="110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7"/>
      <c r="CH224" s="88"/>
      <c r="CI224" s="88"/>
      <c r="CJ224" s="88"/>
      <c r="CK224" s="88"/>
      <c r="CL224" s="8"/>
      <c r="CM224" s="89"/>
      <c r="CN224" s="21"/>
      <c r="CQ224" s="73">
        <f>IF(J224&gt;0,1,0)</f>
        <v>0</v>
      </c>
    </row>
    <row r="225" spans="1:100" s="63" customFormat="1" ht="14.15" customHeight="1" x14ac:dyDescent="0.4">
      <c r="A225" s="64">
        <f t="shared" si="191"/>
        <v>225</v>
      </c>
      <c r="B225" s="84"/>
      <c r="C225" s="84"/>
      <c r="D225" s="84"/>
      <c r="E225" s="82"/>
      <c r="F225" s="110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7"/>
      <c r="CH225" s="88"/>
      <c r="CI225" s="88"/>
      <c r="CJ225" s="88"/>
      <c r="CK225" s="88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5" customHeight="1" x14ac:dyDescent="0.4">
      <c r="A226" s="64">
        <f t="shared" si="191"/>
        <v>226</v>
      </c>
      <c r="B226" s="82"/>
      <c r="C226" s="82"/>
      <c r="D226" s="82"/>
      <c r="E226" s="82" t="s">
        <v>22</v>
      </c>
      <c r="F226" s="120" t="s">
        <v>35</v>
      </c>
      <c r="G226" s="82"/>
      <c r="H226" s="82"/>
      <c r="I226" s="82"/>
      <c r="J226" s="74">
        <f t="shared" si="195"/>
        <v>529666.37</v>
      </c>
      <c r="K226" s="108">
        <f>SUM(K227:K228)</f>
        <v>0</v>
      </c>
      <c r="L226" s="108">
        <f t="shared" ref="L226:BW226" si="215">SUM(L227:L228)</f>
        <v>2234.0100000000002</v>
      </c>
      <c r="M226" s="108">
        <f t="shared" si="215"/>
        <v>55462.74</v>
      </c>
      <c r="N226" s="108">
        <f t="shared" si="215"/>
        <v>0</v>
      </c>
      <c r="O226" s="108">
        <f t="shared" si="215"/>
        <v>3471.34</v>
      </c>
      <c r="P226" s="108">
        <f t="shared" si="215"/>
        <v>14958.99</v>
      </c>
      <c r="Q226" s="108">
        <f t="shared" si="215"/>
        <v>98453.64</v>
      </c>
      <c r="R226" s="108">
        <f t="shared" si="215"/>
        <v>0</v>
      </c>
      <c r="S226" s="108">
        <f t="shared" si="215"/>
        <v>3622.38</v>
      </c>
      <c r="T226" s="108">
        <f t="shared" si="215"/>
        <v>14321.04</v>
      </c>
      <c r="U226" s="108">
        <f t="shared" si="215"/>
        <v>53148.34</v>
      </c>
      <c r="V226" s="108">
        <f t="shared" si="215"/>
        <v>0</v>
      </c>
      <c r="W226" s="108">
        <f t="shared" si="215"/>
        <v>0</v>
      </c>
      <c r="X226" s="108">
        <f t="shared" si="215"/>
        <v>2195.41</v>
      </c>
      <c r="Y226" s="108">
        <f t="shared" si="215"/>
        <v>653.87</v>
      </c>
      <c r="Z226" s="108">
        <f t="shared" si="215"/>
        <v>15578.2</v>
      </c>
      <c r="AA226" s="108">
        <f t="shared" si="215"/>
        <v>930.98</v>
      </c>
      <c r="AB226" s="108">
        <f t="shared" si="215"/>
        <v>557.6</v>
      </c>
      <c r="AC226" s="108">
        <f t="shared" si="215"/>
        <v>27452.57</v>
      </c>
      <c r="AD226" s="108">
        <f t="shared" si="215"/>
        <v>97910.27</v>
      </c>
      <c r="AE226" s="108">
        <f t="shared" si="215"/>
        <v>8823.34</v>
      </c>
      <c r="AF226" s="108">
        <f t="shared" si="215"/>
        <v>5134.5</v>
      </c>
      <c r="AG226" s="108">
        <f t="shared" si="215"/>
        <v>2115.46</v>
      </c>
      <c r="AH226" s="108">
        <f t="shared" si="215"/>
        <v>5337.27</v>
      </c>
      <c r="AI226" s="108">
        <f t="shared" si="215"/>
        <v>54879.64</v>
      </c>
      <c r="AJ226" s="108">
        <f t="shared" si="215"/>
        <v>421.38</v>
      </c>
      <c r="AK226" s="108">
        <f t="shared" si="215"/>
        <v>24211.21</v>
      </c>
      <c r="AL226" s="108">
        <f t="shared" si="215"/>
        <v>8898.23</v>
      </c>
      <c r="AM226" s="108">
        <f t="shared" si="215"/>
        <v>13901.48</v>
      </c>
      <c r="AN226" s="108">
        <f t="shared" si="215"/>
        <v>0</v>
      </c>
      <c r="AO226" s="108">
        <f t="shared" si="215"/>
        <v>14274.14</v>
      </c>
      <c r="AP226" s="108">
        <f t="shared" si="215"/>
        <v>718.34</v>
      </c>
      <c r="AQ226" s="108">
        <f t="shared" si="215"/>
        <v>0</v>
      </c>
      <c r="AR226" s="108">
        <f t="shared" si="215"/>
        <v>0</v>
      </c>
      <c r="AS226" s="108">
        <f t="shared" si="215"/>
        <v>0</v>
      </c>
      <c r="AT226" s="108">
        <f t="shared" si="215"/>
        <v>0</v>
      </c>
      <c r="AU226" s="108">
        <f t="shared" si="215"/>
        <v>0</v>
      </c>
      <c r="AV226" s="108">
        <f t="shared" si="215"/>
        <v>0</v>
      </c>
      <c r="AW226" s="108">
        <f t="shared" si="215"/>
        <v>0</v>
      </c>
      <c r="AX226" s="108">
        <f t="shared" si="215"/>
        <v>0</v>
      </c>
      <c r="AY226" s="108">
        <f t="shared" si="215"/>
        <v>0</v>
      </c>
      <c r="AZ226" s="108">
        <f t="shared" si="215"/>
        <v>0</v>
      </c>
      <c r="BA226" s="108">
        <f t="shared" si="215"/>
        <v>0</v>
      </c>
      <c r="BB226" s="108">
        <f t="shared" si="215"/>
        <v>0</v>
      </c>
      <c r="BC226" s="108">
        <f t="shared" si="215"/>
        <v>0</v>
      </c>
      <c r="BD226" s="108">
        <f t="shared" si="215"/>
        <v>0</v>
      </c>
      <c r="BE226" s="108">
        <f t="shared" si="215"/>
        <v>0</v>
      </c>
      <c r="BF226" s="108">
        <f t="shared" si="215"/>
        <v>0</v>
      </c>
      <c r="BG226" s="108">
        <f t="shared" si="215"/>
        <v>0</v>
      </c>
      <c r="BH226" s="108">
        <f t="shared" si="215"/>
        <v>0</v>
      </c>
      <c r="BI226" s="108">
        <f t="shared" si="215"/>
        <v>0</v>
      </c>
      <c r="BJ226" s="108">
        <f t="shared" si="215"/>
        <v>0</v>
      </c>
      <c r="BK226" s="108">
        <f t="shared" si="215"/>
        <v>0</v>
      </c>
      <c r="BL226" s="108">
        <f t="shared" si="215"/>
        <v>0</v>
      </c>
      <c r="BM226" s="108">
        <f t="shared" si="215"/>
        <v>0</v>
      </c>
      <c r="BN226" s="108">
        <f t="shared" si="215"/>
        <v>0</v>
      </c>
      <c r="BO226" s="108">
        <f t="shared" si="215"/>
        <v>0</v>
      </c>
      <c r="BP226" s="108">
        <f t="shared" si="215"/>
        <v>0</v>
      </c>
      <c r="BQ226" s="108">
        <f t="shared" si="215"/>
        <v>0</v>
      </c>
      <c r="BR226" s="108">
        <f t="shared" si="215"/>
        <v>0</v>
      </c>
      <c r="BS226" s="108">
        <f t="shared" si="215"/>
        <v>0</v>
      </c>
      <c r="BT226" s="108">
        <f t="shared" si="215"/>
        <v>0</v>
      </c>
      <c r="BU226" s="108">
        <f t="shared" si="215"/>
        <v>0</v>
      </c>
      <c r="BV226" s="108">
        <f t="shared" si="215"/>
        <v>0</v>
      </c>
      <c r="BW226" s="108">
        <f t="shared" si="215"/>
        <v>0</v>
      </c>
      <c r="BX226" s="108">
        <f t="shared" ref="BX226:CV226" si="216">SUM(BX227:BX228)</f>
        <v>0</v>
      </c>
      <c r="BY226" s="108">
        <f t="shared" si="216"/>
        <v>0</v>
      </c>
      <c r="BZ226" s="108">
        <f t="shared" si="216"/>
        <v>0</v>
      </c>
      <c r="CA226" s="108">
        <f t="shared" si="216"/>
        <v>0</v>
      </c>
      <c r="CB226" s="108">
        <f t="shared" si="216"/>
        <v>0</v>
      </c>
      <c r="CC226" s="108">
        <f t="shared" si="216"/>
        <v>0</v>
      </c>
      <c r="CD226" s="108">
        <f t="shared" si="216"/>
        <v>0</v>
      </c>
      <c r="CE226" s="108">
        <f t="shared" si="216"/>
        <v>0</v>
      </c>
      <c r="CF226" s="108">
        <f t="shared" si="216"/>
        <v>0</v>
      </c>
      <c r="CG226" s="109">
        <f>SUM(CG227:CG228)</f>
        <v>0</v>
      </c>
      <c r="CH226" s="92">
        <f t="shared" ref="CH226:CK226" si="217">SUM(CH227:CH228)</f>
        <v>0</v>
      </c>
      <c r="CI226" s="92">
        <f t="shared" si="217"/>
        <v>0</v>
      </c>
      <c r="CJ226" s="92">
        <f t="shared" si="217"/>
        <v>0</v>
      </c>
      <c r="CK226" s="92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5" customHeight="1" x14ac:dyDescent="0.4">
      <c r="A227" s="64">
        <f t="shared" si="191"/>
        <v>227</v>
      </c>
      <c r="B227" s="82"/>
      <c r="C227" s="82"/>
      <c r="D227" s="82"/>
      <c r="E227" s="82"/>
      <c r="F227" s="110" t="s">
        <v>40</v>
      </c>
      <c r="G227" s="131" t="s">
        <v>120</v>
      </c>
      <c r="H227" s="82"/>
      <c r="I227" s="82"/>
      <c r="J227" s="74">
        <f t="shared" si="195"/>
        <v>529666.37</v>
      </c>
      <c r="K227" s="115"/>
      <c r="L227" s="115">
        <v>2234.0100000000002</v>
      </c>
      <c r="M227" s="115">
        <v>55462.74</v>
      </c>
      <c r="N227" s="115"/>
      <c r="O227" s="115">
        <v>3471.34</v>
      </c>
      <c r="P227" s="115">
        <v>14958.99</v>
      </c>
      <c r="Q227" s="115">
        <v>98453.64</v>
      </c>
      <c r="R227" s="115"/>
      <c r="S227" s="115">
        <v>3622.38</v>
      </c>
      <c r="T227" s="115">
        <v>14321.04</v>
      </c>
      <c r="U227" s="115">
        <v>53148.34</v>
      </c>
      <c r="V227" s="115"/>
      <c r="W227" s="115"/>
      <c r="X227" s="115">
        <v>2195.41</v>
      </c>
      <c r="Y227" s="115">
        <v>653.87</v>
      </c>
      <c r="Z227" s="115">
        <v>15578.2</v>
      </c>
      <c r="AA227" s="115">
        <v>930.98</v>
      </c>
      <c r="AB227" s="115">
        <v>557.6</v>
      </c>
      <c r="AC227" s="115">
        <v>27452.57</v>
      </c>
      <c r="AD227" s="115">
        <v>97910.27</v>
      </c>
      <c r="AE227" s="115">
        <v>8823.34</v>
      </c>
      <c r="AF227" s="115">
        <v>5134.5</v>
      </c>
      <c r="AG227" s="115">
        <v>2115.46</v>
      </c>
      <c r="AH227" s="115">
        <v>5337.27</v>
      </c>
      <c r="AI227" s="115">
        <v>54879.64</v>
      </c>
      <c r="AJ227" s="115">
        <v>421.38</v>
      </c>
      <c r="AK227" s="115">
        <v>24211.21</v>
      </c>
      <c r="AL227" s="115">
        <v>8898.23</v>
      </c>
      <c r="AM227" s="115">
        <v>13901.48</v>
      </c>
      <c r="AN227" s="115"/>
      <c r="AO227" s="115">
        <v>14274.14</v>
      </c>
      <c r="AP227" s="115">
        <v>718.34</v>
      </c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115"/>
      <c r="BR227" s="115"/>
      <c r="BS227" s="115"/>
      <c r="BT227" s="115"/>
      <c r="BU227" s="115"/>
      <c r="BV227" s="115"/>
      <c r="BW227" s="115"/>
      <c r="BX227" s="115"/>
      <c r="BY227" s="115"/>
      <c r="BZ227" s="115"/>
      <c r="CA227" s="115"/>
      <c r="CB227" s="115"/>
      <c r="CC227" s="115"/>
      <c r="CD227" s="115"/>
      <c r="CE227" s="115"/>
      <c r="CF227" s="115"/>
      <c r="CG227" s="116"/>
      <c r="CH227" s="88"/>
      <c r="CI227" s="88"/>
      <c r="CJ227" s="88"/>
      <c r="CK227" s="88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5" customHeight="1" x14ac:dyDescent="0.4">
      <c r="A228" s="64">
        <f t="shared" si="191"/>
        <v>228</v>
      </c>
      <c r="B228" s="82"/>
      <c r="C228" s="82"/>
      <c r="D228" s="82"/>
      <c r="E228" s="82"/>
      <c r="F228" s="110" t="s">
        <v>52</v>
      </c>
      <c r="G228" s="111" t="s">
        <v>121</v>
      </c>
      <c r="H228" s="82"/>
      <c r="I228" s="82"/>
      <c r="J228" s="74">
        <f t="shared" si="195"/>
        <v>0</v>
      </c>
      <c r="K228" s="108">
        <f>SUM(K229:K232)</f>
        <v>0</v>
      </c>
      <c r="L228" s="108">
        <f t="shared" ref="L228:BW228" si="219">SUM(L229:L232)</f>
        <v>0</v>
      </c>
      <c r="M228" s="108">
        <f t="shared" si="219"/>
        <v>0</v>
      </c>
      <c r="N228" s="108">
        <f t="shared" si="219"/>
        <v>0</v>
      </c>
      <c r="O228" s="108">
        <f t="shared" si="219"/>
        <v>0</v>
      </c>
      <c r="P228" s="108">
        <f t="shared" si="219"/>
        <v>0</v>
      </c>
      <c r="Q228" s="108">
        <f t="shared" si="219"/>
        <v>0</v>
      </c>
      <c r="R228" s="108">
        <f t="shared" si="219"/>
        <v>0</v>
      </c>
      <c r="S228" s="108">
        <f t="shared" si="219"/>
        <v>0</v>
      </c>
      <c r="T228" s="108">
        <f t="shared" si="219"/>
        <v>0</v>
      </c>
      <c r="U228" s="108">
        <f t="shared" si="219"/>
        <v>0</v>
      </c>
      <c r="V228" s="108">
        <f t="shared" si="219"/>
        <v>0</v>
      </c>
      <c r="W228" s="108">
        <f t="shared" si="219"/>
        <v>0</v>
      </c>
      <c r="X228" s="108">
        <f t="shared" si="219"/>
        <v>0</v>
      </c>
      <c r="Y228" s="108">
        <f t="shared" si="219"/>
        <v>0</v>
      </c>
      <c r="Z228" s="108">
        <f t="shared" si="219"/>
        <v>0</v>
      </c>
      <c r="AA228" s="108">
        <f t="shared" si="219"/>
        <v>0</v>
      </c>
      <c r="AB228" s="108">
        <f t="shared" si="219"/>
        <v>0</v>
      </c>
      <c r="AC228" s="108">
        <f t="shared" si="219"/>
        <v>0</v>
      </c>
      <c r="AD228" s="108">
        <f t="shared" si="219"/>
        <v>0</v>
      </c>
      <c r="AE228" s="108">
        <f t="shared" si="219"/>
        <v>0</v>
      </c>
      <c r="AF228" s="108">
        <f t="shared" si="219"/>
        <v>0</v>
      </c>
      <c r="AG228" s="108">
        <f t="shared" si="219"/>
        <v>0</v>
      </c>
      <c r="AH228" s="108">
        <f t="shared" si="219"/>
        <v>0</v>
      </c>
      <c r="AI228" s="108">
        <f t="shared" si="219"/>
        <v>0</v>
      </c>
      <c r="AJ228" s="108">
        <f t="shared" si="219"/>
        <v>0</v>
      </c>
      <c r="AK228" s="108">
        <f t="shared" si="219"/>
        <v>0</v>
      </c>
      <c r="AL228" s="108">
        <f t="shared" si="219"/>
        <v>0</v>
      </c>
      <c r="AM228" s="108">
        <f t="shared" si="219"/>
        <v>0</v>
      </c>
      <c r="AN228" s="108">
        <f t="shared" si="219"/>
        <v>0</v>
      </c>
      <c r="AO228" s="108">
        <f t="shared" si="219"/>
        <v>0</v>
      </c>
      <c r="AP228" s="108">
        <f t="shared" si="219"/>
        <v>0</v>
      </c>
      <c r="AQ228" s="108">
        <f t="shared" si="219"/>
        <v>0</v>
      </c>
      <c r="AR228" s="108">
        <f t="shared" si="219"/>
        <v>0</v>
      </c>
      <c r="AS228" s="108">
        <f t="shared" si="219"/>
        <v>0</v>
      </c>
      <c r="AT228" s="108">
        <f t="shared" si="219"/>
        <v>0</v>
      </c>
      <c r="AU228" s="108">
        <f t="shared" si="219"/>
        <v>0</v>
      </c>
      <c r="AV228" s="108">
        <f t="shared" si="219"/>
        <v>0</v>
      </c>
      <c r="AW228" s="108">
        <f t="shared" si="219"/>
        <v>0</v>
      </c>
      <c r="AX228" s="108">
        <f t="shared" si="219"/>
        <v>0</v>
      </c>
      <c r="AY228" s="108">
        <f t="shared" si="219"/>
        <v>0</v>
      </c>
      <c r="AZ228" s="108">
        <f t="shared" si="219"/>
        <v>0</v>
      </c>
      <c r="BA228" s="108">
        <f t="shared" si="219"/>
        <v>0</v>
      </c>
      <c r="BB228" s="108">
        <f t="shared" si="219"/>
        <v>0</v>
      </c>
      <c r="BC228" s="108">
        <f t="shared" si="219"/>
        <v>0</v>
      </c>
      <c r="BD228" s="108">
        <f t="shared" si="219"/>
        <v>0</v>
      </c>
      <c r="BE228" s="108">
        <f t="shared" si="219"/>
        <v>0</v>
      </c>
      <c r="BF228" s="108">
        <f t="shared" si="219"/>
        <v>0</v>
      </c>
      <c r="BG228" s="108">
        <f t="shared" si="219"/>
        <v>0</v>
      </c>
      <c r="BH228" s="108">
        <f t="shared" si="219"/>
        <v>0</v>
      </c>
      <c r="BI228" s="108">
        <f t="shared" si="219"/>
        <v>0</v>
      </c>
      <c r="BJ228" s="108">
        <f t="shared" si="219"/>
        <v>0</v>
      </c>
      <c r="BK228" s="108">
        <f t="shared" si="219"/>
        <v>0</v>
      </c>
      <c r="BL228" s="108">
        <f t="shared" si="219"/>
        <v>0</v>
      </c>
      <c r="BM228" s="108">
        <f t="shared" si="219"/>
        <v>0</v>
      </c>
      <c r="BN228" s="108">
        <f t="shared" si="219"/>
        <v>0</v>
      </c>
      <c r="BO228" s="108">
        <f t="shared" si="219"/>
        <v>0</v>
      </c>
      <c r="BP228" s="108">
        <f t="shared" si="219"/>
        <v>0</v>
      </c>
      <c r="BQ228" s="108">
        <f t="shared" si="219"/>
        <v>0</v>
      </c>
      <c r="BR228" s="108">
        <f t="shared" si="219"/>
        <v>0</v>
      </c>
      <c r="BS228" s="108">
        <f t="shared" si="219"/>
        <v>0</v>
      </c>
      <c r="BT228" s="108">
        <f t="shared" si="219"/>
        <v>0</v>
      </c>
      <c r="BU228" s="108">
        <f t="shared" si="219"/>
        <v>0</v>
      </c>
      <c r="BV228" s="108">
        <f t="shared" si="219"/>
        <v>0</v>
      </c>
      <c r="BW228" s="108">
        <f t="shared" si="219"/>
        <v>0</v>
      </c>
      <c r="BX228" s="108">
        <f t="shared" ref="BX228:CV228" si="220">SUM(BX229:BX232)</f>
        <v>0</v>
      </c>
      <c r="BY228" s="108">
        <f t="shared" si="220"/>
        <v>0</v>
      </c>
      <c r="BZ228" s="108">
        <f t="shared" si="220"/>
        <v>0</v>
      </c>
      <c r="CA228" s="108">
        <f t="shared" si="220"/>
        <v>0</v>
      </c>
      <c r="CB228" s="108">
        <f t="shared" si="220"/>
        <v>0</v>
      </c>
      <c r="CC228" s="108">
        <f t="shared" si="220"/>
        <v>0</v>
      </c>
      <c r="CD228" s="108">
        <f t="shared" si="220"/>
        <v>0</v>
      </c>
      <c r="CE228" s="108">
        <f t="shared" si="220"/>
        <v>0</v>
      </c>
      <c r="CF228" s="108">
        <f t="shared" si="220"/>
        <v>0</v>
      </c>
      <c r="CG228" s="109">
        <f>SUM(CG229:CG232)</f>
        <v>0</v>
      </c>
      <c r="CH228" s="92">
        <f t="shared" ref="CH228:CK228" si="221">SUM(CH229:CH232)</f>
        <v>0</v>
      </c>
      <c r="CI228" s="92">
        <f t="shared" si="221"/>
        <v>0</v>
      </c>
      <c r="CJ228" s="92">
        <f t="shared" si="221"/>
        <v>0</v>
      </c>
      <c r="CK228" s="92">
        <f t="shared" si="221"/>
        <v>0</v>
      </c>
      <c r="CL228" s="8"/>
      <c r="CM228" s="89"/>
      <c r="CN228" s="21"/>
      <c r="CQ228" s="73">
        <f t="shared" si="218"/>
        <v>0</v>
      </c>
    </row>
    <row r="229" spans="1:100" ht="14.15" customHeight="1" x14ac:dyDescent="0.4">
      <c r="A229" s="64">
        <f t="shared" si="191"/>
        <v>229</v>
      </c>
      <c r="B229" s="84"/>
      <c r="C229" s="84"/>
      <c r="D229" s="84"/>
      <c r="E229" s="82"/>
      <c r="F229" s="110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7"/>
      <c r="CH229" s="88"/>
      <c r="CI229" s="88"/>
      <c r="CJ229" s="88"/>
      <c r="CK229" s="88"/>
      <c r="CL229" s="8"/>
      <c r="CM229" s="89"/>
      <c r="CN229" s="21"/>
      <c r="CQ229" s="73">
        <f t="shared" si="218"/>
        <v>0</v>
      </c>
    </row>
    <row r="230" spans="1:100" ht="14.15" customHeight="1" x14ac:dyDescent="0.4">
      <c r="A230" s="64">
        <f t="shared" si="191"/>
        <v>230</v>
      </c>
      <c r="B230" s="84"/>
      <c r="C230" s="84"/>
      <c r="D230" s="84"/>
      <c r="E230" s="82"/>
      <c r="F230" s="110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7"/>
      <c r="CH230" s="88"/>
      <c r="CI230" s="88"/>
      <c r="CJ230" s="88"/>
      <c r="CK230" s="88"/>
      <c r="CL230" s="8"/>
      <c r="CM230" s="89"/>
      <c r="CN230" s="21"/>
      <c r="CQ230" s="73">
        <f t="shared" si="218"/>
        <v>0</v>
      </c>
    </row>
    <row r="231" spans="1:100" ht="14.15" customHeight="1" x14ac:dyDescent="0.4">
      <c r="A231" s="64">
        <f t="shared" si="191"/>
        <v>231</v>
      </c>
      <c r="B231" s="84"/>
      <c r="C231" s="84"/>
      <c r="D231" s="84"/>
      <c r="E231" s="84"/>
      <c r="F231" s="110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7"/>
      <c r="CH231" s="88"/>
      <c r="CI231" s="88"/>
      <c r="CJ231" s="88"/>
      <c r="CK231" s="88"/>
      <c r="CL231" s="8"/>
      <c r="CM231" s="89"/>
      <c r="CN231" s="21"/>
      <c r="CQ231" s="73">
        <f t="shared" si="218"/>
        <v>0</v>
      </c>
    </row>
    <row r="232" spans="1:100" ht="14.15" customHeight="1" x14ac:dyDescent="0.4">
      <c r="A232" s="64">
        <f t="shared" si="191"/>
        <v>232</v>
      </c>
      <c r="B232" s="84"/>
      <c r="C232" s="84"/>
      <c r="D232" s="84"/>
      <c r="E232" s="84"/>
      <c r="F232" s="110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7"/>
      <c r="CH232" s="88"/>
      <c r="CI232" s="88"/>
      <c r="CJ232" s="88"/>
      <c r="CK232" s="88"/>
      <c r="CL232" s="8"/>
      <c r="CM232" s="89"/>
      <c r="CN232" s="21"/>
      <c r="CQ232" s="73">
        <f t="shared" si="218"/>
        <v>0</v>
      </c>
    </row>
    <row r="233" spans="1:100" s="103" customFormat="1" ht="14.15" customHeight="1" x14ac:dyDescent="0.4">
      <c r="A233" s="93">
        <f t="shared" si="191"/>
        <v>233</v>
      </c>
      <c r="B233" s="94"/>
      <c r="C233" s="94"/>
      <c r="D233" s="132"/>
      <c r="E233" s="132"/>
      <c r="F233" s="132"/>
      <c r="G233" s="94"/>
      <c r="H233" s="94"/>
      <c r="I233" s="95"/>
      <c r="J233" s="96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7"/>
      <c r="BS233" s="97"/>
      <c r="BT233" s="97"/>
      <c r="BU233" s="97"/>
      <c r="BV233" s="97"/>
      <c r="BW233" s="97"/>
      <c r="BX233" s="97"/>
      <c r="BY233" s="97"/>
      <c r="BZ233" s="97"/>
      <c r="CA233" s="97"/>
      <c r="CB233" s="97"/>
      <c r="CC233" s="97"/>
      <c r="CD233" s="97"/>
      <c r="CE233" s="97"/>
      <c r="CF233" s="97"/>
      <c r="CG233" s="98"/>
      <c r="CH233" s="99"/>
      <c r="CI233" s="99"/>
      <c r="CJ233" s="99"/>
      <c r="CK233" s="99"/>
      <c r="CL233" s="71"/>
      <c r="CM233" s="27"/>
      <c r="CN233" s="100"/>
      <c r="CO233" s="101"/>
      <c r="CP233" s="101"/>
      <c r="CQ233" s="101">
        <v>1</v>
      </c>
      <c r="CR233" s="101"/>
      <c r="CS233" s="101"/>
      <c r="CT233" s="101"/>
      <c r="CU233" s="101"/>
      <c r="CV233" s="101"/>
    </row>
    <row r="234" spans="1:100" s="63" customFormat="1" ht="14.15" customHeight="1" x14ac:dyDescent="0.4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5.76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5.76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5" customHeight="1" x14ac:dyDescent="0.4">
      <c r="A235" s="64">
        <f t="shared" si="191"/>
        <v>235</v>
      </c>
      <c r="B235" s="82"/>
      <c r="C235" s="82"/>
      <c r="D235" s="82"/>
      <c r="E235" s="82" t="s">
        <v>20</v>
      </c>
      <c r="F235" s="107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5" customHeight="1" x14ac:dyDescent="0.4">
      <c r="A236" s="64">
        <f t="shared" si="191"/>
        <v>236</v>
      </c>
      <c r="B236" s="82"/>
      <c r="C236" s="82"/>
      <c r="D236" s="82"/>
      <c r="E236" s="82"/>
      <c r="F236" s="110" t="s">
        <v>40</v>
      </c>
      <c r="G236" s="111" t="s">
        <v>41</v>
      </c>
      <c r="H236" s="82"/>
      <c r="I236" s="82"/>
      <c r="J236" s="74">
        <f t="shared" si="195"/>
        <v>0</v>
      </c>
      <c r="K236" s="108">
        <f>SUM(K237:K244)</f>
        <v>0</v>
      </c>
      <c r="L236" s="108">
        <f t="shared" ref="L236:BW236" si="229">SUM(L237:L244)</f>
        <v>0</v>
      </c>
      <c r="M236" s="108">
        <f t="shared" si="229"/>
        <v>0</v>
      </c>
      <c r="N236" s="108">
        <f t="shared" si="229"/>
        <v>0</v>
      </c>
      <c r="O236" s="108">
        <f t="shared" si="229"/>
        <v>0</v>
      </c>
      <c r="P236" s="108">
        <f t="shared" si="229"/>
        <v>0</v>
      </c>
      <c r="Q236" s="108">
        <f t="shared" si="229"/>
        <v>0</v>
      </c>
      <c r="R236" s="108">
        <f t="shared" si="229"/>
        <v>0</v>
      </c>
      <c r="S236" s="108">
        <f t="shared" si="229"/>
        <v>0</v>
      </c>
      <c r="T236" s="108">
        <f t="shared" si="229"/>
        <v>0</v>
      </c>
      <c r="U236" s="108">
        <f t="shared" si="229"/>
        <v>0</v>
      </c>
      <c r="V236" s="108">
        <f t="shared" si="229"/>
        <v>0</v>
      </c>
      <c r="W236" s="108">
        <f t="shared" si="229"/>
        <v>0</v>
      </c>
      <c r="X236" s="108">
        <f t="shared" si="229"/>
        <v>0</v>
      </c>
      <c r="Y236" s="108">
        <f t="shared" si="229"/>
        <v>0</v>
      </c>
      <c r="Z236" s="108">
        <f t="shared" si="229"/>
        <v>0</v>
      </c>
      <c r="AA236" s="108">
        <f t="shared" si="229"/>
        <v>0</v>
      </c>
      <c r="AB236" s="108">
        <f t="shared" si="229"/>
        <v>0</v>
      </c>
      <c r="AC236" s="108">
        <f t="shared" si="229"/>
        <v>0</v>
      </c>
      <c r="AD236" s="108">
        <f t="shared" si="229"/>
        <v>0</v>
      </c>
      <c r="AE236" s="108">
        <f t="shared" si="229"/>
        <v>0</v>
      </c>
      <c r="AF236" s="108">
        <f t="shared" si="229"/>
        <v>0</v>
      </c>
      <c r="AG236" s="108">
        <f t="shared" si="229"/>
        <v>0</v>
      </c>
      <c r="AH236" s="108">
        <f t="shared" si="229"/>
        <v>0</v>
      </c>
      <c r="AI236" s="108">
        <f t="shared" si="229"/>
        <v>0</v>
      </c>
      <c r="AJ236" s="108">
        <f t="shared" si="229"/>
        <v>0</v>
      </c>
      <c r="AK236" s="108">
        <f t="shared" si="229"/>
        <v>0</v>
      </c>
      <c r="AL236" s="108">
        <f t="shared" si="229"/>
        <v>0</v>
      </c>
      <c r="AM236" s="108">
        <f t="shared" si="229"/>
        <v>0</v>
      </c>
      <c r="AN236" s="108">
        <f t="shared" si="229"/>
        <v>0</v>
      </c>
      <c r="AO236" s="108">
        <f t="shared" si="229"/>
        <v>0</v>
      </c>
      <c r="AP236" s="108">
        <f t="shared" si="229"/>
        <v>0</v>
      </c>
      <c r="AQ236" s="108">
        <f t="shared" si="229"/>
        <v>0</v>
      </c>
      <c r="AR236" s="108">
        <f t="shared" si="229"/>
        <v>0</v>
      </c>
      <c r="AS236" s="108">
        <f t="shared" si="229"/>
        <v>0</v>
      </c>
      <c r="AT236" s="108">
        <f t="shared" si="229"/>
        <v>0</v>
      </c>
      <c r="AU236" s="108">
        <f t="shared" si="229"/>
        <v>0</v>
      </c>
      <c r="AV236" s="108">
        <f t="shared" si="229"/>
        <v>0</v>
      </c>
      <c r="AW236" s="108">
        <f t="shared" si="229"/>
        <v>0</v>
      </c>
      <c r="AX236" s="108">
        <f t="shared" si="229"/>
        <v>0</v>
      </c>
      <c r="AY236" s="108">
        <f t="shared" si="229"/>
        <v>0</v>
      </c>
      <c r="AZ236" s="108">
        <f t="shared" si="229"/>
        <v>0</v>
      </c>
      <c r="BA236" s="108">
        <f t="shared" si="229"/>
        <v>0</v>
      </c>
      <c r="BB236" s="108">
        <f t="shared" si="229"/>
        <v>0</v>
      </c>
      <c r="BC236" s="108">
        <f t="shared" si="229"/>
        <v>0</v>
      </c>
      <c r="BD236" s="108">
        <f t="shared" si="229"/>
        <v>0</v>
      </c>
      <c r="BE236" s="108">
        <f t="shared" si="229"/>
        <v>0</v>
      </c>
      <c r="BF236" s="108">
        <f t="shared" si="229"/>
        <v>0</v>
      </c>
      <c r="BG236" s="108">
        <f t="shared" si="229"/>
        <v>0</v>
      </c>
      <c r="BH236" s="108">
        <f t="shared" si="229"/>
        <v>0</v>
      </c>
      <c r="BI236" s="108">
        <f t="shared" si="229"/>
        <v>0</v>
      </c>
      <c r="BJ236" s="108">
        <f t="shared" si="229"/>
        <v>0</v>
      </c>
      <c r="BK236" s="108">
        <f t="shared" si="229"/>
        <v>0</v>
      </c>
      <c r="BL236" s="108">
        <f t="shared" si="229"/>
        <v>0</v>
      </c>
      <c r="BM236" s="108">
        <f t="shared" si="229"/>
        <v>0</v>
      </c>
      <c r="BN236" s="108">
        <f t="shared" si="229"/>
        <v>0</v>
      </c>
      <c r="BO236" s="108">
        <f t="shared" si="229"/>
        <v>0</v>
      </c>
      <c r="BP236" s="108">
        <f t="shared" si="229"/>
        <v>0</v>
      </c>
      <c r="BQ236" s="108">
        <f t="shared" si="229"/>
        <v>0</v>
      </c>
      <c r="BR236" s="108">
        <f t="shared" si="229"/>
        <v>0</v>
      </c>
      <c r="BS236" s="108">
        <f t="shared" si="229"/>
        <v>0</v>
      </c>
      <c r="BT236" s="108">
        <f t="shared" si="229"/>
        <v>0</v>
      </c>
      <c r="BU236" s="108">
        <f t="shared" si="229"/>
        <v>0</v>
      </c>
      <c r="BV236" s="108">
        <f t="shared" si="229"/>
        <v>0</v>
      </c>
      <c r="BW236" s="108">
        <f t="shared" si="229"/>
        <v>0</v>
      </c>
      <c r="BX236" s="108">
        <f t="shared" ref="BX236:CV236" si="230">SUM(BX237:BX244)</f>
        <v>0</v>
      </c>
      <c r="BY236" s="108">
        <f t="shared" si="230"/>
        <v>0</v>
      </c>
      <c r="BZ236" s="108">
        <f t="shared" si="230"/>
        <v>0</v>
      </c>
      <c r="CA236" s="108">
        <f t="shared" si="230"/>
        <v>0</v>
      </c>
      <c r="CB236" s="108">
        <f t="shared" si="230"/>
        <v>0</v>
      </c>
      <c r="CC236" s="108">
        <f t="shared" si="230"/>
        <v>0</v>
      </c>
      <c r="CD236" s="108">
        <f t="shared" si="230"/>
        <v>0</v>
      </c>
      <c r="CE236" s="108">
        <f t="shared" si="230"/>
        <v>0</v>
      </c>
      <c r="CF236" s="108">
        <f t="shared" si="230"/>
        <v>0</v>
      </c>
      <c r="CG236" s="109">
        <f>SUM(CG237:CG244)</f>
        <v>0</v>
      </c>
      <c r="CH236" s="133">
        <f t="shared" ref="CH236:CK236" si="231">SUM(CH237:CH244)</f>
        <v>0</v>
      </c>
      <c r="CI236" s="133">
        <f t="shared" si="231"/>
        <v>0</v>
      </c>
      <c r="CJ236" s="133">
        <f t="shared" si="231"/>
        <v>0</v>
      </c>
      <c r="CK236" s="133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5" customHeight="1" x14ac:dyDescent="0.4">
      <c r="A237" s="64">
        <f t="shared" si="191"/>
        <v>237</v>
      </c>
      <c r="B237" s="82"/>
      <c r="C237" s="82"/>
      <c r="D237" s="82"/>
      <c r="E237" s="82"/>
      <c r="F237" s="110"/>
      <c r="G237" s="84" t="s">
        <v>42</v>
      </c>
      <c r="H237" s="114" t="s">
        <v>129</v>
      </c>
      <c r="I237" s="82"/>
      <c r="J237" s="74">
        <f t="shared" si="195"/>
        <v>0</v>
      </c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6"/>
      <c r="CH237" s="134"/>
      <c r="CI237" s="134"/>
      <c r="CJ237" s="134"/>
      <c r="CK237" s="134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5" customHeight="1" x14ac:dyDescent="0.4">
      <c r="A238" s="64">
        <f t="shared" si="191"/>
        <v>238</v>
      </c>
      <c r="B238" s="82"/>
      <c r="C238" s="82"/>
      <c r="D238" s="82"/>
      <c r="E238" s="82"/>
      <c r="F238" s="110"/>
      <c r="G238" s="84" t="s">
        <v>55</v>
      </c>
      <c r="H238" s="114" t="s">
        <v>130</v>
      </c>
      <c r="I238" s="82"/>
      <c r="J238" s="74">
        <f t="shared" si="195"/>
        <v>0</v>
      </c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6"/>
      <c r="CH238" s="134"/>
      <c r="CI238" s="134"/>
      <c r="CJ238" s="134"/>
      <c r="CK238" s="134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5" customHeight="1" x14ac:dyDescent="0.4">
      <c r="A239" s="64">
        <f t="shared" si="191"/>
        <v>239</v>
      </c>
      <c r="B239" s="82"/>
      <c r="C239" s="82"/>
      <c r="D239" s="82"/>
      <c r="E239" s="82"/>
      <c r="F239" s="110"/>
      <c r="G239" s="84" t="s">
        <v>44</v>
      </c>
      <c r="H239" s="84" t="s">
        <v>131</v>
      </c>
      <c r="I239" s="82"/>
      <c r="J239" s="74">
        <f t="shared" si="195"/>
        <v>0</v>
      </c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6"/>
      <c r="CH239" s="134"/>
      <c r="CI239" s="134"/>
      <c r="CJ239" s="134"/>
      <c r="CK239" s="134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5" customHeight="1" x14ac:dyDescent="0.4">
      <c r="A240" s="64">
        <f t="shared" si="191"/>
        <v>240</v>
      </c>
      <c r="B240" s="82"/>
      <c r="C240" s="82"/>
      <c r="D240" s="82"/>
      <c r="E240" s="82"/>
      <c r="F240" s="110"/>
      <c r="G240" s="84" t="s">
        <v>46</v>
      </c>
      <c r="H240" s="84" t="s">
        <v>132</v>
      </c>
      <c r="I240" s="82"/>
      <c r="J240" s="74">
        <f t="shared" si="195"/>
        <v>0</v>
      </c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15"/>
      <c r="BS240" s="115"/>
      <c r="BT240" s="115"/>
      <c r="BU240" s="115"/>
      <c r="BV240" s="115"/>
      <c r="BW240" s="115"/>
      <c r="BX240" s="115"/>
      <c r="BY240" s="115"/>
      <c r="BZ240" s="115"/>
      <c r="CA240" s="115"/>
      <c r="CB240" s="115"/>
      <c r="CC240" s="115"/>
      <c r="CD240" s="115"/>
      <c r="CE240" s="115"/>
      <c r="CF240" s="115"/>
      <c r="CG240" s="116"/>
      <c r="CH240" s="134"/>
      <c r="CI240" s="134"/>
      <c r="CJ240" s="134"/>
      <c r="CK240" s="134"/>
      <c r="CL240" s="8"/>
      <c r="CM240" s="89"/>
      <c r="CN240" s="21"/>
      <c r="CQ240" s="73">
        <f t="shared" si="225"/>
        <v>0</v>
      </c>
    </row>
    <row r="241" spans="1:100" ht="14.15" customHeight="1" x14ac:dyDescent="0.4">
      <c r="A241" s="64">
        <f t="shared" si="191"/>
        <v>241</v>
      </c>
      <c r="B241" s="84"/>
      <c r="C241" s="84"/>
      <c r="D241" s="84"/>
      <c r="E241" s="84"/>
      <c r="F241" s="112"/>
      <c r="G241" s="84" t="s">
        <v>48</v>
      </c>
      <c r="H241" s="114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7"/>
      <c r="CH241" s="135"/>
      <c r="CI241" s="135"/>
      <c r="CJ241" s="135"/>
      <c r="CK241" s="135"/>
      <c r="CL241" s="8"/>
      <c r="CM241" s="89"/>
      <c r="CN241" s="21"/>
      <c r="CQ241" s="73">
        <f t="shared" si="225"/>
        <v>0</v>
      </c>
    </row>
    <row r="242" spans="1:100" ht="14.15" customHeight="1" x14ac:dyDescent="0.4">
      <c r="A242" s="64">
        <f t="shared" si="191"/>
        <v>242</v>
      </c>
      <c r="B242" s="84"/>
      <c r="C242" s="84"/>
      <c r="D242" s="84"/>
      <c r="E242" s="84"/>
      <c r="F242" s="112"/>
      <c r="G242" s="84" t="s">
        <v>50</v>
      </c>
      <c r="H242" s="114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7"/>
      <c r="CH242" s="135"/>
      <c r="CI242" s="135"/>
      <c r="CJ242" s="135"/>
      <c r="CK242" s="135"/>
      <c r="CL242" s="8"/>
      <c r="CM242" s="89"/>
      <c r="CN242" s="21"/>
      <c r="CQ242" s="73">
        <f t="shared" si="225"/>
        <v>0</v>
      </c>
    </row>
    <row r="243" spans="1:100" ht="14.15" customHeight="1" x14ac:dyDescent="0.4">
      <c r="A243" s="64">
        <f t="shared" si="191"/>
        <v>243</v>
      </c>
      <c r="B243" s="84"/>
      <c r="C243" s="84"/>
      <c r="D243" s="84"/>
      <c r="E243" s="84"/>
      <c r="F243" s="112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7"/>
      <c r="CH243" s="135"/>
      <c r="CI243" s="135"/>
      <c r="CJ243" s="135"/>
      <c r="CK243" s="135"/>
      <c r="CL243" s="8"/>
      <c r="CM243" s="89"/>
      <c r="CN243" s="21"/>
      <c r="CQ243" s="73">
        <f t="shared" si="225"/>
        <v>0</v>
      </c>
    </row>
    <row r="244" spans="1:100" s="63" customFormat="1" ht="14.15" customHeight="1" x14ac:dyDescent="0.4">
      <c r="A244" s="64">
        <f t="shared" si="191"/>
        <v>244</v>
      </c>
      <c r="B244" s="84"/>
      <c r="C244" s="84"/>
      <c r="D244" s="84"/>
      <c r="E244" s="84"/>
      <c r="F244" s="112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7"/>
      <c r="CH244" s="135"/>
      <c r="CI244" s="135"/>
      <c r="CJ244" s="135"/>
      <c r="CK244" s="135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5" customHeight="1" x14ac:dyDescent="0.4">
      <c r="A245" s="64">
        <f t="shared" si="191"/>
        <v>245</v>
      </c>
      <c r="B245" s="82"/>
      <c r="C245" s="82"/>
      <c r="D245" s="82"/>
      <c r="E245" s="82"/>
      <c r="F245" s="110" t="s">
        <v>52</v>
      </c>
      <c r="G245" s="111" t="s">
        <v>53</v>
      </c>
      <c r="H245" s="82"/>
      <c r="I245" s="82"/>
      <c r="J245" s="74">
        <f t="shared" si="195"/>
        <v>0</v>
      </c>
      <c r="K245" s="108">
        <f>SUM(K246:K255)</f>
        <v>0</v>
      </c>
      <c r="L245" s="108">
        <f t="shared" ref="L245:BW245" si="232">SUM(L246:L255)</f>
        <v>0</v>
      </c>
      <c r="M245" s="108">
        <f t="shared" si="232"/>
        <v>0</v>
      </c>
      <c r="N245" s="108">
        <f t="shared" si="232"/>
        <v>0</v>
      </c>
      <c r="O245" s="108">
        <f t="shared" si="232"/>
        <v>0</v>
      </c>
      <c r="P245" s="108">
        <f t="shared" si="232"/>
        <v>0</v>
      </c>
      <c r="Q245" s="108">
        <f t="shared" si="232"/>
        <v>0</v>
      </c>
      <c r="R245" s="108">
        <f t="shared" si="232"/>
        <v>0</v>
      </c>
      <c r="S245" s="108">
        <f t="shared" si="232"/>
        <v>0</v>
      </c>
      <c r="T245" s="108">
        <f t="shared" si="232"/>
        <v>0</v>
      </c>
      <c r="U245" s="108">
        <f t="shared" si="232"/>
        <v>0</v>
      </c>
      <c r="V245" s="108">
        <f t="shared" si="232"/>
        <v>0</v>
      </c>
      <c r="W245" s="108">
        <f t="shared" si="232"/>
        <v>0</v>
      </c>
      <c r="X245" s="108">
        <f t="shared" si="232"/>
        <v>0</v>
      </c>
      <c r="Y245" s="108">
        <f t="shared" si="232"/>
        <v>0</v>
      </c>
      <c r="Z245" s="108">
        <f t="shared" si="232"/>
        <v>0</v>
      </c>
      <c r="AA245" s="108">
        <f t="shared" si="232"/>
        <v>0</v>
      </c>
      <c r="AB245" s="108">
        <f t="shared" si="232"/>
        <v>0</v>
      </c>
      <c r="AC245" s="108">
        <f t="shared" si="232"/>
        <v>0</v>
      </c>
      <c r="AD245" s="108">
        <f t="shared" si="232"/>
        <v>0</v>
      </c>
      <c r="AE245" s="108">
        <f t="shared" si="232"/>
        <v>0</v>
      </c>
      <c r="AF245" s="108">
        <f t="shared" si="232"/>
        <v>0</v>
      </c>
      <c r="AG245" s="108">
        <f t="shared" si="232"/>
        <v>0</v>
      </c>
      <c r="AH245" s="108">
        <f t="shared" si="232"/>
        <v>0</v>
      </c>
      <c r="AI245" s="108">
        <f t="shared" si="232"/>
        <v>0</v>
      </c>
      <c r="AJ245" s="108">
        <f t="shared" si="232"/>
        <v>0</v>
      </c>
      <c r="AK245" s="108">
        <f t="shared" si="232"/>
        <v>0</v>
      </c>
      <c r="AL245" s="108">
        <f t="shared" si="232"/>
        <v>0</v>
      </c>
      <c r="AM245" s="108">
        <f t="shared" si="232"/>
        <v>0</v>
      </c>
      <c r="AN245" s="108">
        <f t="shared" si="232"/>
        <v>0</v>
      </c>
      <c r="AO245" s="108">
        <f t="shared" si="232"/>
        <v>0</v>
      </c>
      <c r="AP245" s="108">
        <f t="shared" si="232"/>
        <v>0</v>
      </c>
      <c r="AQ245" s="108">
        <f t="shared" si="232"/>
        <v>0</v>
      </c>
      <c r="AR245" s="108">
        <f t="shared" si="232"/>
        <v>0</v>
      </c>
      <c r="AS245" s="108">
        <f t="shared" si="232"/>
        <v>0</v>
      </c>
      <c r="AT245" s="108">
        <f t="shared" si="232"/>
        <v>0</v>
      </c>
      <c r="AU245" s="108">
        <f t="shared" si="232"/>
        <v>0</v>
      </c>
      <c r="AV245" s="108">
        <f t="shared" si="232"/>
        <v>0</v>
      </c>
      <c r="AW245" s="108">
        <f t="shared" si="232"/>
        <v>0</v>
      </c>
      <c r="AX245" s="108">
        <f t="shared" si="232"/>
        <v>0</v>
      </c>
      <c r="AY245" s="108">
        <f t="shared" si="232"/>
        <v>0</v>
      </c>
      <c r="AZ245" s="108">
        <f t="shared" si="232"/>
        <v>0</v>
      </c>
      <c r="BA245" s="108">
        <f t="shared" si="232"/>
        <v>0</v>
      </c>
      <c r="BB245" s="108">
        <f t="shared" si="232"/>
        <v>0</v>
      </c>
      <c r="BC245" s="108">
        <f t="shared" si="232"/>
        <v>0</v>
      </c>
      <c r="BD245" s="108">
        <f t="shared" si="232"/>
        <v>0</v>
      </c>
      <c r="BE245" s="108">
        <f t="shared" si="232"/>
        <v>0</v>
      </c>
      <c r="BF245" s="108">
        <f t="shared" si="232"/>
        <v>0</v>
      </c>
      <c r="BG245" s="108">
        <f t="shared" si="232"/>
        <v>0</v>
      </c>
      <c r="BH245" s="108">
        <f t="shared" si="232"/>
        <v>0</v>
      </c>
      <c r="BI245" s="108">
        <f t="shared" si="232"/>
        <v>0</v>
      </c>
      <c r="BJ245" s="108">
        <f t="shared" si="232"/>
        <v>0</v>
      </c>
      <c r="BK245" s="108">
        <f t="shared" si="232"/>
        <v>0</v>
      </c>
      <c r="BL245" s="108">
        <f t="shared" si="232"/>
        <v>0</v>
      </c>
      <c r="BM245" s="108">
        <f t="shared" si="232"/>
        <v>0</v>
      </c>
      <c r="BN245" s="108">
        <f t="shared" si="232"/>
        <v>0</v>
      </c>
      <c r="BO245" s="108">
        <f t="shared" si="232"/>
        <v>0</v>
      </c>
      <c r="BP245" s="108">
        <f t="shared" si="232"/>
        <v>0</v>
      </c>
      <c r="BQ245" s="108">
        <f t="shared" si="232"/>
        <v>0</v>
      </c>
      <c r="BR245" s="108">
        <f t="shared" si="232"/>
        <v>0</v>
      </c>
      <c r="BS245" s="108">
        <f t="shared" si="232"/>
        <v>0</v>
      </c>
      <c r="BT245" s="108">
        <f t="shared" si="232"/>
        <v>0</v>
      </c>
      <c r="BU245" s="108">
        <f t="shared" si="232"/>
        <v>0</v>
      </c>
      <c r="BV245" s="108">
        <f t="shared" si="232"/>
        <v>0</v>
      </c>
      <c r="BW245" s="108">
        <f t="shared" si="232"/>
        <v>0</v>
      </c>
      <c r="BX245" s="108">
        <f t="shared" ref="BX245:CV245" si="233">SUM(BX246:BX255)</f>
        <v>0</v>
      </c>
      <c r="BY245" s="108">
        <f t="shared" si="233"/>
        <v>0</v>
      </c>
      <c r="BZ245" s="108">
        <f t="shared" si="233"/>
        <v>0</v>
      </c>
      <c r="CA245" s="108">
        <f t="shared" si="233"/>
        <v>0</v>
      </c>
      <c r="CB245" s="108">
        <f t="shared" si="233"/>
        <v>0</v>
      </c>
      <c r="CC245" s="108">
        <f t="shared" si="233"/>
        <v>0</v>
      </c>
      <c r="CD245" s="108">
        <f t="shared" si="233"/>
        <v>0</v>
      </c>
      <c r="CE245" s="108">
        <f t="shared" si="233"/>
        <v>0</v>
      </c>
      <c r="CF245" s="108">
        <f t="shared" si="233"/>
        <v>0</v>
      </c>
      <c r="CG245" s="109">
        <f>SUM(CG246:CG255)</f>
        <v>0</v>
      </c>
      <c r="CH245" s="133">
        <f t="shared" ref="CH245:CK245" si="234">SUM(CH246:CH255)</f>
        <v>0</v>
      </c>
      <c r="CI245" s="133">
        <f t="shared" si="234"/>
        <v>0</v>
      </c>
      <c r="CJ245" s="133">
        <f t="shared" si="234"/>
        <v>0</v>
      </c>
      <c r="CK245" s="133">
        <f t="shared" si="234"/>
        <v>0</v>
      </c>
      <c r="CL245" s="8"/>
      <c r="CM245" s="89"/>
      <c r="CN245" s="21"/>
      <c r="CQ245" s="73">
        <f t="shared" si="225"/>
        <v>0</v>
      </c>
    </row>
    <row r="246" spans="1:100" ht="14.15" customHeight="1" x14ac:dyDescent="0.4">
      <c r="A246" s="64">
        <f t="shared" si="191"/>
        <v>246</v>
      </c>
      <c r="B246" s="84"/>
      <c r="C246" s="84"/>
      <c r="D246" s="84"/>
      <c r="E246" s="84"/>
      <c r="F246" s="110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7"/>
      <c r="CH246" s="135"/>
      <c r="CI246" s="135"/>
      <c r="CJ246" s="135"/>
      <c r="CK246" s="135"/>
      <c r="CL246" s="8"/>
      <c r="CM246" s="136">
        <v>1</v>
      </c>
      <c r="CN246" s="21"/>
      <c r="CQ246" s="73">
        <f t="shared" si="225"/>
        <v>0</v>
      </c>
    </row>
    <row r="247" spans="1:100" ht="14.15" customHeight="1" x14ac:dyDescent="0.4">
      <c r="A247" s="64">
        <f t="shared" si="191"/>
        <v>247</v>
      </c>
      <c r="B247" s="84"/>
      <c r="C247" s="84"/>
      <c r="D247" s="84"/>
      <c r="E247" s="84"/>
      <c r="F247" s="110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7"/>
      <c r="CH247" s="135"/>
      <c r="CI247" s="135"/>
      <c r="CJ247" s="135"/>
      <c r="CK247" s="135"/>
      <c r="CL247" s="8"/>
      <c r="CM247" s="136">
        <v>1</v>
      </c>
      <c r="CN247" s="21"/>
      <c r="CQ247" s="72"/>
    </row>
    <row r="248" spans="1:100" ht="14.15" customHeight="1" x14ac:dyDescent="0.4">
      <c r="A248" s="64">
        <f t="shared" si="191"/>
        <v>248</v>
      </c>
      <c r="B248" s="84"/>
      <c r="C248" s="84"/>
      <c r="D248" s="84"/>
      <c r="E248" s="84"/>
      <c r="F248" s="110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7"/>
      <c r="CH248" s="135"/>
      <c r="CI248" s="135"/>
      <c r="CJ248" s="135"/>
      <c r="CK248" s="135"/>
      <c r="CL248" s="8"/>
      <c r="CM248" s="89"/>
      <c r="CN248" s="21"/>
      <c r="CQ248" s="73">
        <f>IF(J248&gt;0,1,0)</f>
        <v>0</v>
      </c>
    </row>
    <row r="249" spans="1:100" ht="14.15" customHeight="1" x14ac:dyDescent="0.4">
      <c r="A249" s="64">
        <f t="shared" si="191"/>
        <v>249</v>
      </c>
      <c r="B249" s="84"/>
      <c r="C249" s="84"/>
      <c r="D249" s="84"/>
      <c r="E249" s="84"/>
      <c r="F249" s="110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7"/>
      <c r="CH249" s="135"/>
      <c r="CI249" s="135"/>
      <c r="CJ249" s="135"/>
      <c r="CK249" s="135"/>
      <c r="CL249" s="8"/>
      <c r="CM249" s="89"/>
      <c r="CN249" s="21"/>
      <c r="CQ249" s="73">
        <f>IF(J249&gt;0,1,0)</f>
        <v>0</v>
      </c>
    </row>
    <row r="250" spans="1:100" ht="14.15" customHeight="1" x14ac:dyDescent="0.4">
      <c r="A250" s="64">
        <f t="shared" si="191"/>
        <v>250</v>
      </c>
      <c r="B250" s="84"/>
      <c r="C250" s="84"/>
      <c r="D250" s="84"/>
      <c r="E250" s="84"/>
      <c r="F250" s="110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7"/>
      <c r="CH250" s="135"/>
      <c r="CI250" s="135"/>
      <c r="CJ250" s="135"/>
      <c r="CK250" s="135"/>
      <c r="CL250" s="8"/>
      <c r="CM250" s="89"/>
      <c r="CN250" s="21"/>
      <c r="CQ250" s="73">
        <f>IF(J250&gt;0,1,0)</f>
        <v>0</v>
      </c>
    </row>
    <row r="251" spans="1:100" ht="14.15" customHeight="1" x14ac:dyDescent="0.4">
      <c r="A251" s="64">
        <f t="shared" si="191"/>
        <v>251</v>
      </c>
      <c r="B251" s="84"/>
      <c r="C251" s="84"/>
      <c r="D251" s="84"/>
      <c r="E251" s="84"/>
      <c r="F251" s="112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7"/>
      <c r="CH251" s="135"/>
      <c r="CI251" s="135"/>
      <c r="CJ251" s="135"/>
      <c r="CK251" s="135"/>
      <c r="CL251" s="8"/>
      <c r="CM251" s="136">
        <v>1</v>
      </c>
      <c r="CN251" s="21"/>
      <c r="CQ251" s="73">
        <f>IF(J251&gt;0,1,0)</f>
        <v>0</v>
      </c>
    </row>
    <row r="252" spans="1:100" ht="14.15" customHeight="1" x14ac:dyDescent="0.4">
      <c r="A252" s="64">
        <f t="shared" si="191"/>
        <v>252</v>
      </c>
      <c r="B252" s="84"/>
      <c r="C252" s="84"/>
      <c r="D252" s="84"/>
      <c r="E252" s="84"/>
      <c r="F252" s="112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7"/>
      <c r="CH252" s="135"/>
      <c r="CI252" s="135"/>
      <c r="CJ252" s="135"/>
      <c r="CK252" s="135"/>
      <c r="CL252" s="8"/>
      <c r="CM252" s="136">
        <v>1</v>
      </c>
      <c r="CN252" s="21"/>
      <c r="CQ252" s="72"/>
    </row>
    <row r="253" spans="1:100" ht="14.15" customHeight="1" x14ac:dyDescent="0.4">
      <c r="A253" s="64">
        <f t="shared" si="191"/>
        <v>253</v>
      </c>
      <c r="B253" s="84"/>
      <c r="C253" s="84"/>
      <c r="D253" s="84"/>
      <c r="E253" s="84"/>
      <c r="F253" s="112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7"/>
      <c r="CH253" s="135"/>
      <c r="CI253" s="135"/>
      <c r="CJ253" s="135"/>
      <c r="CK253" s="135"/>
      <c r="CL253" s="8"/>
      <c r="CM253" s="89"/>
      <c r="CN253" s="21"/>
      <c r="CQ253" s="73">
        <f t="shared" ref="CQ253:CQ259" si="235">IF(J253&gt;0,1,0)</f>
        <v>0</v>
      </c>
    </row>
    <row r="254" spans="1:100" ht="14.15" customHeight="1" x14ac:dyDescent="0.4">
      <c r="A254" s="64">
        <f t="shared" si="191"/>
        <v>254</v>
      </c>
      <c r="B254" s="84"/>
      <c r="C254" s="84"/>
      <c r="D254" s="84"/>
      <c r="E254" s="84"/>
      <c r="F254" s="112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7"/>
      <c r="CH254" s="135"/>
      <c r="CI254" s="135"/>
      <c r="CJ254" s="135"/>
      <c r="CK254" s="135"/>
      <c r="CL254" s="8"/>
      <c r="CM254" s="89"/>
      <c r="CN254" s="21"/>
      <c r="CQ254" s="73">
        <f t="shared" si="235"/>
        <v>0</v>
      </c>
    </row>
    <row r="255" spans="1:100" s="63" customFormat="1" ht="14.15" customHeight="1" x14ac:dyDescent="0.4">
      <c r="A255" s="64">
        <f t="shared" si="191"/>
        <v>255</v>
      </c>
      <c r="B255" s="84"/>
      <c r="C255" s="84"/>
      <c r="D255" s="84"/>
      <c r="E255" s="84"/>
      <c r="F255" s="112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7"/>
      <c r="CH255" s="135"/>
      <c r="CI255" s="135"/>
      <c r="CJ255" s="135"/>
      <c r="CK255" s="135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5" customHeight="1" x14ac:dyDescent="0.4">
      <c r="A256" s="64">
        <f t="shared" si="191"/>
        <v>256</v>
      </c>
      <c r="B256" s="82"/>
      <c r="C256" s="82"/>
      <c r="D256" s="82"/>
      <c r="E256" s="82" t="s">
        <v>22</v>
      </c>
      <c r="F256" s="120" t="s">
        <v>35</v>
      </c>
      <c r="G256" s="82"/>
      <c r="H256" s="82"/>
      <c r="I256" s="82"/>
      <c r="J256" s="74">
        <f t="shared" si="195"/>
        <v>5.76</v>
      </c>
      <c r="K256" s="108">
        <f>SUM(K257,K268)</f>
        <v>0</v>
      </c>
      <c r="L256" s="108">
        <f t="shared" ref="L256:BW256" si="236">SUM(L257,L268)</f>
        <v>0</v>
      </c>
      <c r="M256" s="108">
        <f t="shared" si="236"/>
        <v>0</v>
      </c>
      <c r="N256" s="108">
        <f t="shared" si="236"/>
        <v>0</v>
      </c>
      <c r="O256" s="108">
        <f t="shared" si="236"/>
        <v>0</v>
      </c>
      <c r="P256" s="108">
        <f t="shared" si="236"/>
        <v>0</v>
      </c>
      <c r="Q256" s="108">
        <f t="shared" si="236"/>
        <v>0</v>
      </c>
      <c r="R256" s="108">
        <f t="shared" si="236"/>
        <v>0</v>
      </c>
      <c r="S256" s="108">
        <f t="shared" si="236"/>
        <v>0</v>
      </c>
      <c r="T256" s="108">
        <f t="shared" si="236"/>
        <v>0</v>
      </c>
      <c r="U256" s="108">
        <f t="shared" si="236"/>
        <v>0</v>
      </c>
      <c r="V256" s="108">
        <f t="shared" si="236"/>
        <v>0</v>
      </c>
      <c r="W256" s="108">
        <f t="shared" si="236"/>
        <v>0</v>
      </c>
      <c r="X256" s="108">
        <f t="shared" si="236"/>
        <v>0</v>
      </c>
      <c r="Y256" s="108">
        <f t="shared" si="236"/>
        <v>0</v>
      </c>
      <c r="Z256" s="108">
        <f t="shared" si="236"/>
        <v>5.76</v>
      </c>
      <c r="AA256" s="108">
        <f t="shared" si="236"/>
        <v>0</v>
      </c>
      <c r="AB256" s="108">
        <f t="shared" si="236"/>
        <v>0</v>
      </c>
      <c r="AC256" s="108">
        <f t="shared" si="236"/>
        <v>0</v>
      </c>
      <c r="AD256" s="108">
        <f t="shared" si="236"/>
        <v>0</v>
      </c>
      <c r="AE256" s="108">
        <f t="shared" si="236"/>
        <v>0</v>
      </c>
      <c r="AF256" s="108">
        <f t="shared" si="236"/>
        <v>0</v>
      </c>
      <c r="AG256" s="108">
        <f t="shared" si="236"/>
        <v>0</v>
      </c>
      <c r="AH256" s="108">
        <f t="shared" si="236"/>
        <v>0</v>
      </c>
      <c r="AI256" s="108">
        <f t="shared" si="236"/>
        <v>0</v>
      </c>
      <c r="AJ256" s="108">
        <f t="shared" si="236"/>
        <v>0</v>
      </c>
      <c r="AK256" s="108">
        <f t="shared" si="236"/>
        <v>0</v>
      </c>
      <c r="AL256" s="108">
        <f t="shared" si="236"/>
        <v>0</v>
      </c>
      <c r="AM256" s="108">
        <f t="shared" si="236"/>
        <v>0</v>
      </c>
      <c r="AN256" s="108">
        <f t="shared" si="236"/>
        <v>0</v>
      </c>
      <c r="AO256" s="108">
        <f t="shared" si="236"/>
        <v>0</v>
      </c>
      <c r="AP256" s="108">
        <f t="shared" si="236"/>
        <v>0</v>
      </c>
      <c r="AQ256" s="108">
        <f t="shared" si="236"/>
        <v>0</v>
      </c>
      <c r="AR256" s="108">
        <f t="shared" si="236"/>
        <v>0</v>
      </c>
      <c r="AS256" s="108">
        <f t="shared" si="236"/>
        <v>0</v>
      </c>
      <c r="AT256" s="108">
        <f t="shared" si="236"/>
        <v>0</v>
      </c>
      <c r="AU256" s="108">
        <f t="shared" si="236"/>
        <v>0</v>
      </c>
      <c r="AV256" s="108">
        <f t="shared" si="236"/>
        <v>0</v>
      </c>
      <c r="AW256" s="108">
        <f t="shared" si="236"/>
        <v>0</v>
      </c>
      <c r="AX256" s="108">
        <f t="shared" si="236"/>
        <v>0</v>
      </c>
      <c r="AY256" s="108">
        <f t="shared" si="236"/>
        <v>0</v>
      </c>
      <c r="AZ256" s="108">
        <f t="shared" si="236"/>
        <v>0</v>
      </c>
      <c r="BA256" s="108">
        <f t="shared" si="236"/>
        <v>0</v>
      </c>
      <c r="BB256" s="108">
        <f t="shared" si="236"/>
        <v>0</v>
      </c>
      <c r="BC256" s="108">
        <f t="shared" si="236"/>
        <v>0</v>
      </c>
      <c r="BD256" s="108">
        <f t="shared" si="236"/>
        <v>0</v>
      </c>
      <c r="BE256" s="108">
        <f t="shared" si="236"/>
        <v>0</v>
      </c>
      <c r="BF256" s="108">
        <f t="shared" si="236"/>
        <v>0</v>
      </c>
      <c r="BG256" s="108">
        <f t="shared" si="236"/>
        <v>0</v>
      </c>
      <c r="BH256" s="108">
        <f t="shared" si="236"/>
        <v>0</v>
      </c>
      <c r="BI256" s="108">
        <f t="shared" si="236"/>
        <v>0</v>
      </c>
      <c r="BJ256" s="108">
        <f t="shared" si="236"/>
        <v>0</v>
      </c>
      <c r="BK256" s="108">
        <f t="shared" si="236"/>
        <v>0</v>
      </c>
      <c r="BL256" s="108">
        <f t="shared" si="236"/>
        <v>0</v>
      </c>
      <c r="BM256" s="108">
        <f t="shared" si="236"/>
        <v>0</v>
      </c>
      <c r="BN256" s="108">
        <f t="shared" si="236"/>
        <v>0</v>
      </c>
      <c r="BO256" s="108">
        <f t="shared" si="236"/>
        <v>0</v>
      </c>
      <c r="BP256" s="108">
        <f t="shared" si="236"/>
        <v>0</v>
      </c>
      <c r="BQ256" s="108">
        <f t="shared" si="236"/>
        <v>0</v>
      </c>
      <c r="BR256" s="108">
        <f t="shared" si="236"/>
        <v>0</v>
      </c>
      <c r="BS256" s="108">
        <f t="shared" si="236"/>
        <v>0</v>
      </c>
      <c r="BT256" s="108">
        <f t="shared" si="236"/>
        <v>0</v>
      </c>
      <c r="BU256" s="108">
        <f t="shared" si="236"/>
        <v>0</v>
      </c>
      <c r="BV256" s="108">
        <f t="shared" si="236"/>
        <v>0</v>
      </c>
      <c r="BW256" s="108">
        <f t="shared" si="236"/>
        <v>0</v>
      </c>
      <c r="BX256" s="108">
        <f t="shared" ref="BX256:CV256" si="237">SUM(BX257,BX268)</f>
        <v>0</v>
      </c>
      <c r="BY256" s="108">
        <f t="shared" si="237"/>
        <v>0</v>
      </c>
      <c r="BZ256" s="108">
        <f t="shared" si="237"/>
        <v>0</v>
      </c>
      <c r="CA256" s="108">
        <f t="shared" si="237"/>
        <v>0</v>
      </c>
      <c r="CB256" s="108">
        <f t="shared" si="237"/>
        <v>0</v>
      </c>
      <c r="CC256" s="108">
        <f t="shared" si="237"/>
        <v>0</v>
      </c>
      <c r="CD256" s="108">
        <f t="shared" si="237"/>
        <v>0</v>
      </c>
      <c r="CE256" s="108">
        <f t="shared" si="237"/>
        <v>0</v>
      </c>
      <c r="CF256" s="108">
        <f t="shared" si="237"/>
        <v>0</v>
      </c>
      <c r="CG256" s="109">
        <f>SUM(CG257,CG268)</f>
        <v>0</v>
      </c>
      <c r="CH256" s="133">
        <f t="shared" ref="CH256:CK256" si="238">SUM(CH257,CH268)</f>
        <v>0</v>
      </c>
      <c r="CI256" s="133">
        <f t="shared" si="238"/>
        <v>0</v>
      </c>
      <c r="CJ256" s="133">
        <f t="shared" si="238"/>
        <v>0</v>
      </c>
      <c r="CK256" s="133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5" customHeight="1" x14ac:dyDescent="0.4">
      <c r="A257" s="64">
        <f t="shared" si="191"/>
        <v>257</v>
      </c>
      <c r="B257" s="82"/>
      <c r="C257" s="82"/>
      <c r="D257" s="82"/>
      <c r="E257" s="82"/>
      <c r="F257" s="110" t="s">
        <v>40</v>
      </c>
      <c r="G257" s="111" t="s">
        <v>41</v>
      </c>
      <c r="H257" s="82"/>
      <c r="I257" s="82"/>
      <c r="J257" s="74">
        <f t="shared" si="195"/>
        <v>5.76</v>
      </c>
      <c r="K257" s="108">
        <f>SUM(K258:K267)</f>
        <v>0</v>
      </c>
      <c r="L257" s="108">
        <f t="shared" ref="L257:BW257" si="239">SUM(L258:L267)</f>
        <v>0</v>
      </c>
      <c r="M257" s="108">
        <f t="shared" si="239"/>
        <v>0</v>
      </c>
      <c r="N257" s="108">
        <f t="shared" si="239"/>
        <v>0</v>
      </c>
      <c r="O257" s="108">
        <f t="shared" si="239"/>
        <v>0</v>
      </c>
      <c r="P257" s="108">
        <f t="shared" si="239"/>
        <v>0</v>
      </c>
      <c r="Q257" s="108">
        <f t="shared" si="239"/>
        <v>0</v>
      </c>
      <c r="R257" s="108">
        <f t="shared" si="239"/>
        <v>0</v>
      </c>
      <c r="S257" s="108">
        <f t="shared" si="239"/>
        <v>0</v>
      </c>
      <c r="T257" s="108">
        <f t="shared" si="239"/>
        <v>0</v>
      </c>
      <c r="U257" s="108">
        <f t="shared" si="239"/>
        <v>0</v>
      </c>
      <c r="V257" s="108">
        <f t="shared" si="239"/>
        <v>0</v>
      </c>
      <c r="W257" s="108">
        <f t="shared" si="239"/>
        <v>0</v>
      </c>
      <c r="X257" s="108">
        <f t="shared" si="239"/>
        <v>0</v>
      </c>
      <c r="Y257" s="108">
        <f t="shared" si="239"/>
        <v>0</v>
      </c>
      <c r="Z257" s="108">
        <f t="shared" si="239"/>
        <v>5.76</v>
      </c>
      <c r="AA257" s="108">
        <f t="shared" si="239"/>
        <v>0</v>
      </c>
      <c r="AB257" s="108">
        <f t="shared" si="239"/>
        <v>0</v>
      </c>
      <c r="AC257" s="108">
        <f t="shared" si="239"/>
        <v>0</v>
      </c>
      <c r="AD257" s="108">
        <f t="shared" si="239"/>
        <v>0</v>
      </c>
      <c r="AE257" s="108">
        <f t="shared" si="239"/>
        <v>0</v>
      </c>
      <c r="AF257" s="108">
        <f t="shared" si="239"/>
        <v>0</v>
      </c>
      <c r="AG257" s="108">
        <f t="shared" si="239"/>
        <v>0</v>
      </c>
      <c r="AH257" s="108">
        <f t="shared" si="239"/>
        <v>0</v>
      </c>
      <c r="AI257" s="108">
        <f t="shared" si="239"/>
        <v>0</v>
      </c>
      <c r="AJ257" s="108">
        <f t="shared" si="239"/>
        <v>0</v>
      </c>
      <c r="AK257" s="108">
        <f t="shared" si="239"/>
        <v>0</v>
      </c>
      <c r="AL257" s="108">
        <f t="shared" si="239"/>
        <v>0</v>
      </c>
      <c r="AM257" s="108">
        <f t="shared" si="239"/>
        <v>0</v>
      </c>
      <c r="AN257" s="108">
        <f t="shared" si="239"/>
        <v>0</v>
      </c>
      <c r="AO257" s="108">
        <f t="shared" si="239"/>
        <v>0</v>
      </c>
      <c r="AP257" s="108">
        <f t="shared" si="239"/>
        <v>0</v>
      </c>
      <c r="AQ257" s="108">
        <f t="shared" si="239"/>
        <v>0</v>
      </c>
      <c r="AR257" s="108">
        <f t="shared" si="239"/>
        <v>0</v>
      </c>
      <c r="AS257" s="108">
        <f t="shared" si="239"/>
        <v>0</v>
      </c>
      <c r="AT257" s="108">
        <f t="shared" si="239"/>
        <v>0</v>
      </c>
      <c r="AU257" s="108">
        <f t="shared" si="239"/>
        <v>0</v>
      </c>
      <c r="AV257" s="108">
        <f t="shared" si="239"/>
        <v>0</v>
      </c>
      <c r="AW257" s="108">
        <f t="shared" si="239"/>
        <v>0</v>
      </c>
      <c r="AX257" s="108">
        <f t="shared" si="239"/>
        <v>0</v>
      </c>
      <c r="AY257" s="108">
        <f t="shared" si="239"/>
        <v>0</v>
      </c>
      <c r="AZ257" s="108">
        <f t="shared" si="239"/>
        <v>0</v>
      </c>
      <c r="BA257" s="108">
        <f t="shared" si="239"/>
        <v>0</v>
      </c>
      <c r="BB257" s="108">
        <f t="shared" si="239"/>
        <v>0</v>
      </c>
      <c r="BC257" s="108">
        <f t="shared" si="239"/>
        <v>0</v>
      </c>
      <c r="BD257" s="108">
        <f t="shared" si="239"/>
        <v>0</v>
      </c>
      <c r="BE257" s="108">
        <f t="shared" si="239"/>
        <v>0</v>
      </c>
      <c r="BF257" s="108">
        <f t="shared" si="239"/>
        <v>0</v>
      </c>
      <c r="BG257" s="108">
        <f t="shared" si="239"/>
        <v>0</v>
      </c>
      <c r="BH257" s="108">
        <f t="shared" si="239"/>
        <v>0</v>
      </c>
      <c r="BI257" s="108">
        <f t="shared" si="239"/>
        <v>0</v>
      </c>
      <c r="BJ257" s="108">
        <f t="shared" si="239"/>
        <v>0</v>
      </c>
      <c r="BK257" s="108">
        <f t="shared" si="239"/>
        <v>0</v>
      </c>
      <c r="BL257" s="108">
        <f t="shared" si="239"/>
        <v>0</v>
      </c>
      <c r="BM257" s="108">
        <f t="shared" si="239"/>
        <v>0</v>
      </c>
      <c r="BN257" s="108">
        <f t="shared" si="239"/>
        <v>0</v>
      </c>
      <c r="BO257" s="108">
        <f t="shared" si="239"/>
        <v>0</v>
      </c>
      <c r="BP257" s="108">
        <f t="shared" si="239"/>
        <v>0</v>
      </c>
      <c r="BQ257" s="108">
        <f t="shared" si="239"/>
        <v>0</v>
      </c>
      <c r="BR257" s="108">
        <f t="shared" si="239"/>
        <v>0</v>
      </c>
      <c r="BS257" s="108">
        <f t="shared" si="239"/>
        <v>0</v>
      </c>
      <c r="BT257" s="108">
        <f t="shared" si="239"/>
        <v>0</v>
      </c>
      <c r="BU257" s="108">
        <f t="shared" si="239"/>
        <v>0</v>
      </c>
      <c r="BV257" s="108">
        <f t="shared" si="239"/>
        <v>0</v>
      </c>
      <c r="BW257" s="108">
        <f t="shared" si="239"/>
        <v>0</v>
      </c>
      <c r="BX257" s="108">
        <f t="shared" ref="BX257:CV257" si="240">SUM(BX258:BX267)</f>
        <v>0</v>
      </c>
      <c r="BY257" s="108">
        <f t="shared" si="240"/>
        <v>0</v>
      </c>
      <c r="BZ257" s="108">
        <f t="shared" si="240"/>
        <v>0</v>
      </c>
      <c r="CA257" s="108">
        <f t="shared" si="240"/>
        <v>0</v>
      </c>
      <c r="CB257" s="108">
        <f t="shared" si="240"/>
        <v>0</v>
      </c>
      <c r="CC257" s="108">
        <f t="shared" si="240"/>
        <v>0</v>
      </c>
      <c r="CD257" s="108">
        <f t="shared" si="240"/>
        <v>0</v>
      </c>
      <c r="CE257" s="108">
        <f t="shared" si="240"/>
        <v>0</v>
      </c>
      <c r="CF257" s="108">
        <f t="shared" si="240"/>
        <v>0</v>
      </c>
      <c r="CG257" s="109">
        <f>SUM(CG258:CG267)</f>
        <v>0</v>
      </c>
      <c r="CH257" s="133">
        <f t="shared" ref="CH257:CK257" si="241">SUM(CH258:CH267)</f>
        <v>0</v>
      </c>
      <c r="CI257" s="133">
        <f t="shared" si="241"/>
        <v>0</v>
      </c>
      <c r="CJ257" s="133">
        <f t="shared" si="241"/>
        <v>0</v>
      </c>
      <c r="CK257" s="133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5" customHeight="1" x14ac:dyDescent="0.4">
      <c r="A258" s="64">
        <f t="shared" si="191"/>
        <v>258</v>
      </c>
      <c r="B258" s="82"/>
      <c r="C258" s="82"/>
      <c r="D258" s="82"/>
      <c r="E258" s="82"/>
      <c r="F258" s="110"/>
      <c r="G258" s="84" t="s">
        <v>42</v>
      </c>
      <c r="H258" s="114" t="s">
        <v>151</v>
      </c>
      <c r="I258" s="82"/>
      <c r="J258" s="74">
        <f t="shared" si="195"/>
        <v>5.76</v>
      </c>
      <c r="K258" s="115"/>
      <c r="L258" s="115"/>
      <c r="M258" s="115"/>
      <c r="N258" s="115"/>
      <c r="O258" s="115"/>
      <c r="P258" s="115"/>
      <c r="Q258" s="115"/>
      <c r="R258" s="115"/>
      <c r="S258" s="115"/>
      <c r="T258" s="115">
        <v>0</v>
      </c>
      <c r="U258" s="115">
        <v>0</v>
      </c>
      <c r="V258" s="115"/>
      <c r="W258" s="115"/>
      <c r="X258" s="115"/>
      <c r="Y258" s="115"/>
      <c r="Z258" s="115">
        <v>5.76</v>
      </c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5"/>
      <c r="CA258" s="115"/>
      <c r="CB258" s="115"/>
      <c r="CC258" s="115"/>
      <c r="CD258" s="115"/>
      <c r="CE258" s="115"/>
      <c r="CF258" s="115"/>
      <c r="CG258" s="116"/>
      <c r="CH258" s="134"/>
      <c r="CI258" s="134"/>
      <c r="CJ258" s="134"/>
      <c r="CK258" s="134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5" customHeight="1" x14ac:dyDescent="0.4">
      <c r="A259" s="64">
        <f t="shared" si="191"/>
        <v>259</v>
      </c>
      <c r="B259" s="82"/>
      <c r="C259" s="82"/>
      <c r="D259" s="82"/>
      <c r="E259" s="82"/>
      <c r="F259" s="110"/>
      <c r="G259" s="84" t="s">
        <v>55</v>
      </c>
      <c r="H259" s="114" t="s">
        <v>152</v>
      </c>
      <c r="I259" s="82"/>
      <c r="J259" s="74">
        <f t="shared" si="195"/>
        <v>0</v>
      </c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5"/>
      <c r="CA259" s="115"/>
      <c r="CB259" s="115"/>
      <c r="CC259" s="115"/>
      <c r="CD259" s="115"/>
      <c r="CE259" s="115"/>
      <c r="CF259" s="115"/>
      <c r="CG259" s="116"/>
      <c r="CH259" s="134"/>
      <c r="CI259" s="134"/>
      <c r="CJ259" s="134"/>
      <c r="CK259" s="134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5" customHeight="1" x14ac:dyDescent="0.4">
      <c r="A260" s="64">
        <f t="shared" si="191"/>
        <v>260</v>
      </c>
      <c r="B260" s="82"/>
      <c r="C260" s="82"/>
      <c r="D260" s="82"/>
      <c r="E260" s="82"/>
      <c r="F260" s="110"/>
      <c r="G260" s="84" t="s">
        <v>44</v>
      </c>
      <c r="H260" s="114" t="s">
        <v>153</v>
      </c>
      <c r="I260" s="82"/>
      <c r="J260" s="74">
        <f t="shared" si="195"/>
        <v>0</v>
      </c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BZ260" s="115"/>
      <c r="CA260" s="115"/>
      <c r="CB260" s="115"/>
      <c r="CC260" s="115"/>
      <c r="CD260" s="115"/>
      <c r="CE260" s="115"/>
      <c r="CF260" s="115"/>
      <c r="CG260" s="116"/>
      <c r="CH260" s="134"/>
      <c r="CI260" s="134"/>
      <c r="CJ260" s="134"/>
      <c r="CK260" s="134"/>
      <c r="CL260" s="71"/>
      <c r="CM260" s="137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5" customHeight="1" x14ac:dyDescent="0.4">
      <c r="A261" s="64">
        <f t="shared" si="191"/>
        <v>261</v>
      </c>
      <c r="B261" s="82"/>
      <c r="C261" s="82"/>
      <c r="D261" s="82"/>
      <c r="E261" s="82"/>
      <c r="F261" s="110"/>
      <c r="G261" s="84" t="s">
        <v>46</v>
      </c>
      <c r="H261" s="138" t="s">
        <v>155</v>
      </c>
      <c r="I261" s="82"/>
      <c r="J261" s="74">
        <f t="shared" si="195"/>
        <v>0</v>
      </c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 s="115"/>
      <c r="BR261" s="115"/>
      <c r="BS261" s="115"/>
      <c r="BT261" s="115"/>
      <c r="BU261" s="115"/>
      <c r="BV261" s="115"/>
      <c r="BW261" s="115"/>
      <c r="BX261" s="115"/>
      <c r="BY261" s="115"/>
      <c r="BZ261" s="115"/>
      <c r="CA261" s="115"/>
      <c r="CB261" s="115"/>
      <c r="CC261" s="115"/>
      <c r="CD261" s="115"/>
      <c r="CE261" s="115"/>
      <c r="CF261" s="115"/>
      <c r="CG261" s="116"/>
      <c r="CH261" s="134"/>
      <c r="CI261" s="134"/>
      <c r="CJ261" s="134"/>
      <c r="CK261" s="134"/>
      <c r="CL261" s="71"/>
      <c r="CM261" s="137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5" customHeight="1" x14ac:dyDescent="0.4">
      <c r="A262" s="64">
        <f t="shared" si="191"/>
        <v>262</v>
      </c>
      <c r="B262" s="82"/>
      <c r="C262" s="82"/>
      <c r="D262" s="82"/>
      <c r="E262" s="82"/>
      <c r="F262" s="110"/>
      <c r="G262" s="84" t="s">
        <v>48</v>
      </c>
      <c r="H262" s="84" t="s">
        <v>157</v>
      </c>
      <c r="I262" s="82"/>
      <c r="J262" s="74">
        <f t="shared" si="195"/>
        <v>0</v>
      </c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 s="115"/>
      <c r="BR262" s="115"/>
      <c r="BS262" s="115"/>
      <c r="BT262" s="115"/>
      <c r="BU262" s="115"/>
      <c r="BV262" s="115"/>
      <c r="BW262" s="115"/>
      <c r="BX262" s="115"/>
      <c r="BY262" s="115"/>
      <c r="BZ262" s="115"/>
      <c r="CA262" s="115"/>
      <c r="CB262" s="115"/>
      <c r="CC262" s="115"/>
      <c r="CD262" s="115"/>
      <c r="CE262" s="115"/>
      <c r="CF262" s="115"/>
      <c r="CG262" s="116"/>
      <c r="CH262" s="134"/>
      <c r="CI262" s="134"/>
      <c r="CJ262" s="134"/>
      <c r="CK262" s="134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5" customHeight="1" x14ac:dyDescent="0.4">
      <c r="A263" s="64">
        <f t="shared" si="191"/>
        <v>263</v>
      </c>
      <c r="B263" s="82"/>
      <c r="C263" s="82"/>
      <c r="D263" s="82"/>
      <c r="E263" s="82"/>
      <c r="F263" s="110"/>
      <c r="G263" s="84" t="s">
        <v>50</v>
      </c>
      <c r="H263" s="114" t="s">
        <v>159</v>
      </c>
      <c r="I263" s="82"/>
      <c r="J263" s="74">
        <f t="shared" si="195"/>
        <v>0</v>
      </c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 s="115"/>
      <c r="BR263" s="115"/>
      <c r="BS263" s="115"/>
      <c r="BT263" s="115"/>
      <c r="BU263" s="115"/>
      <c r="BV263" s="115"/>
      <c r="BW263" s="115"/>
      <c r="BX263" s="115"/>
      <c r="BY263" s="115"/>
      <c r="BZ263" s="115"/>
      <c r="CA263" s="115"/>
      <c r="CB263" s="115"/>
      <c r="CC263" s="115"/>
      <c r="CD263" s="115"/>
      <c r="CE263" s="115"/>
      <c r="CF263" s="115"/>
      <c r="CG263" s="116"/>
      <c r="CH263" s="134"/>
      <c r="CI263" s="134"/>
      <c r="CJ263" s="134"/>
      <c r="CK263" s="134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5" customHeight="1" x14ac:dyDescent="0.4">
      <c r="A264" s="64">
        <f t="shared" si="191"/>
        <v>264</v>
      </c>
      <c r="B264" s="82"/>
      <c r="C264" s="82"/>
      <c r="D264" s="82"/>
      <c r="E264" s="82"/>
      <c r="F264" s="110"/>
      <c r="G264" s="84" t="s">
        <v>135</v>
      </c>
      <c r="H264" s="114" t="s">
        <v>161</v>
      </c>
      <c r="I264" s="82"/>
      <c r="J264" s="74">
        <f t="shared" si="195"/>
        <v>0</v>
      </c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 s="115"/>
      <c r="BR264" s="115"/>
      <c r="BS264" s="115"/>
      <c r="BT264" s="115"/>
      <c r="BU264" s="115"/>
      <c r="BV264" s="115"/>
      <c r="BW264" s="115"/>
      <c r="BX264" s="115"/>
      <c r="BY264" s="115"/>
      <c r="BZ264" s="115"/>
      <c r="CA264" s="115"/>
      <c r="CB264" s="115"/>
      <c r="CC264" s="115"/>
      <c r="CD264" s="115"/>
      <c r="CE264" s="115"/>
      <c r="CF264" s="115"/>
      <c r="CG264" s="116"/>
      <c r="CH264" s="134"/>
      <c r="CI264" s="134"/>
      <c r="CJ264" s="134"/>
      <c r="CK264" s="134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5" customHeight="1" x14ac:dyDescent="0.4">
      <c r="A265" s="64">
        <f t="shared" si="191"/>
        <v>265</v>
      </c>
      <c r="B265" s="82"/>
      <c r="C265" s="82"/>
      <c r="D265" s="82"/>
      <c r="E265" s="82"/>
      <c r="F265" s="110"/>
      <c r="G265" s="84" t="s">
        <v>137</v>
      </c>
      <c r="H265" s="114" t="s">
        <v>162</v>
      </c>
      <c r="I265" s="82"/>
      <c r="J265" s="74">
        <f t="shared" si="195"/>
        <v>0</v>
      </c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 s="115"/>
      <c r="BR265" s="115"/>
      <c r="BS265" s="115"/>
      <c r="BT265" s="115"/>
      <c r="BU265" s="115"/>
      <c r="BV265" s="115"/>
      <c r="BW265" s="115"/>
      <c r="BX265" s="115"/>
      <c r="BY265" s="115"/>
      <c r="BZ265" s="115"/>
      <c r="CA265" s="115"/>
      <c r="CB265" s="115"/>
      <c r="CC265" s="115"/>
      <c r="CD265" s="115"/>
      <c r="CE265" s="115"/>
      <c r="CF265" s="115"/>
      <c r="CG265" s="116"/>
      <c r="CH265" s="134"/>
      <c r="CI265" s="134"/>
      <c r="CJ265" s="134"/>
      <c r="CK265" s="134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5" customHeight="1" x14ac:dyDescent="0.4">
      <c r="A266" s="64">
        <f t="shared" si="191"/>
        <v>266</v>
      </c>
      <c r="B266" s="82"/>
      <c r="C266" s="82"/>
      <c r="D266" s="82"/>
      <c r="E266" s="82"/>
      <c r="F266" s="112"/>
      <c r="G266" s="84" t="s">
        <v>147</v>
      </c>
      <c r="H266" s="138" t="s">
        <v>163</v>
      </c>
      <c r="I266" s="84"/>
      <c r="J266" s="74">
        <f t="shared" si="195"/>
        <v>0</v>
      </c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5"/>
      <c r="CA266" s="115"/>
      <c r="CB266" s="115"/>
      <c r="CC266" s="115"/>
      <c r="CD266" s="115"/>
      <c r="CE266" s="115"/>
      <c r="CF266" s="115"/>
      <c r="CG266" s="116"/>
      <c r="CH266" s="134"/>
      <c r="CI266" s="134"/>
      <c r="CJ266" s="134"/>
      <c r="CK266" s="134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5" customHeight="1" x14ac:dyDescent="0.4">
      <c r="A267" s="64">
        <f t="shared" ref="A267:A330" si="242">A266+1</f>
        <v>267</v>
      </c>
      <c r="B267" s="82"/>
      <c r="C267" s="82"/>
      <c r="D267" s="82"/>
      <c r="E267" s="82"/>
      <c r="F267" s="110"/>
      <c r="G267" s="84" t="s">
        <v>149</v>
      </c>
      <c r="H267" s="114" t="s">
        <v>164</v>
      </c>
      <c r="I267" s="82"/>
      <c r="J267" s="74">
        <f t="shared" si="195"/>
        <v>0</v>
      </c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5"/>
      <c r="CA267" s="115"/>
      <c r="CB267" s="115"/>
      <c r="CC267" s="115"/>
      <c r="CD267" s="115"/>
      <c r="CE267" s="115"/>
      <c r="CF267" s="115"/>
      <c r="CG267" s="116"/>
      <c r="CH267" s="134"/>
      <c r="CI267" s="134"/>
      <c r="CJ267" s="134"/>
      <c r="CK267" s="134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5" customHeight="1" x14ac:dyDescent="0.4">
      <c r="A268" s="64">
        <f t="shared" si="242"/>
        <v>268</v>
      </c>
      <c r="B268" s="82"/>
      <c r="C268" s="82"/>
      <c r="D268" s="82"/>
      <c r="E268" s="82"/>
      <c r="F268" s="110" t="s">
        <v>52</v>
      </c>
      <c r="G268" s="111" t="s">
        <v>53</v>
      </c>
      <c r="H268" s="82"/>
      <c r="I268" s="82"/>
      <c r="J268" s="74">
        <f t="shared" si="195"/>
        <v>0</v>
      </c>
      <c r="K268" s="108">
        <f>SUM(K269:K278)</f>
        <v>0</v>
      </c>
      <c r="L268" s="108">
        <f t="shared" ref="L268:BW268" si="243">SUM(L269:L278)</f>
        <v>0</v>
      </c>
      <c r="M268" s="108">
        <f t="shared" si="243"/>
        <v>0</v>
      </c>
      <c r="N268" s="108">
        <f t="shared" si="243"/>
        <v>0</v>
      </c>
      <c r="O268" s="108">
        <f t="shared" si="243"/>
        <v>0</v>
      </c>
      <c r="P268" s="108">
        <f t="shared" si="243"/>
        <v>0</v>
      </c>
      <c r="Q268" s="108">
        <f t="shared" si="243"/>
        <v>0</v>
      </c>
      <c r="R268" s="108">
        <f t="shared" si="243"/>
        <v>0</v>
      </c>
      <c r="S268" s="108">
        <f t="shared" si="243"/>
        <v>0</v>
      </c>
      <c r="T268" s="108">
        <f t="shared" si="243"/>
        <v>0</v>
      </c>
      <c r="U268" s="108">
        <f t="shared" si="243"/>
        <v>0</v>
      </c>
      <c r="V268" s="108">
        <f t="shared" si="243"/>
        <v>0</v>
      </c>
      <c r="W268" s="108">
        <f t="shared" si="243"/>
        <v>0</v>
      </c>
      <c r="X268" s="108">
        <f t="shared" si="243"/>
        <v>0</v>
      </c>
      <c r="Y268" s="108">
        <f t="shared" si="243"/>
        <v>0</v>
      </c>
      <c r="Z268" s="108">
        <f t="shared" si="243"/>
        <v>0</v>
      </c>
      <c r="AA268" s="108">
        <f t="shared" si="243"/>
        <v>0</v>
      </c>
      <c r="AB268" s="108">
        <f t="shared" si="243"/>
        <v>0</v>
      </c>
      <c r="AC268" s="108">
        <f t="shared" si="243"/>
        <v>0</v>
      </c>
      <c r="AD268" s="108">
        <f t="shared" si="243"/>
        <v>0</v>
      </c>
      <c r="AE268" s="108">
        <f t="shared" si="243"/>
        <v>0</v>
      </c>
      <c r="AF268" s="108">
        <f t="shared" si="243"/>
        <v>0</v>
      </c>
      <c r="AG268" s="108">
        <f t="shared" si="243"/>
        <v>0</v>
      </c>
      <c r="AH268" s="108">
        <f t="shared" si="243"/>
        <v>0</v>
      </c>
      <c r="AI268" s="108">
        <f t="shared" si="243"/>
        <v>0</v>
      </c>
      <c r="AJ268" s="108">
        <f t="shared" si="243"/>
        <v>0</v>
      </c>
      <c r="AK268" s="108">
        <f t="shared" si="243"/>
        <v>0</v>
      </c>
      <c r="AL268" s="108">
        <f t="shared" si="243"/>
        <v>0</v>
      </c>
      <c r="AM268" s="108">
        <f t="shared" si="243"/>
        <v>0</v>
      </c>
      <c r="AN268" s="108">
        <f t="shared" si="243"/>
        <v>0</v>
      </c>
      <c r="AO268" s="108">
        <f t="shared" si="243"/>
        <v>0</v>
      </c>
      <c r="AP268" s="108">
        <f t="shared" si="243"/>
        <v>0</v>
      </c>
      <c r="AQ268" s="108">
        <f t="shared" si="243"/>
        <v>0</v>
      </c>
      <c r="AR268" s="108">
        <f t="shared" si="243"/>
        <v>0</v>
      </c>
      <c r="AS268" s="108">
        <f t="shared" si="243"/>
        <v>0</v>
      </c>
      <c r="AT268" s="108">
        <f t="shared" si="243"/>
        <v>0</v>
      </c>
      <c r="AU268" s="108">
        <f t="shared" si="243"/>
        <v>0</v>
      </c>
      <c r="AV268" s="108">
        <f t="shared" si="243"/>
        <v>0</v>
      </c>
      <c r="AW268" s="108">
        <f t="shared" si="243"/>
        <v>0</v>
      </c>
      <c r="AX268" s="108">
        <f t="shared" si="243"/>
        <v>0</v>
      </c>
      <c r="AY268" s="108">
        <f t="shared" si="243"/>
        <v>0</v>
      </c>
      <c r="AZ268" s="108">
        <f t="shared" si="243"/>
        <v>0</v>
      </c>
      <c r="BA268" s="108">
        <f t="shared" si="243"/>
        <v>0</v>
      </c>
      <c r="BB268" s="108">
        <f t="shared" si="243"/>
        <v>0</v>
      </c>
      <c r="BC268" s="108">
        <f t="shared" si="243"/>
        <v>0</v>
      </c>
      <c r="BD268" s="108">
        <f t="shared" si="243"/>
        <v>0</v>
      </c>
      <c r="BE268" s="108">
        <f t="shared" si="243"/>
        <v>0</v>
      </c>
      <c r="BF268" s="108">
        <f t="shared" si="243"/>
        <v>0</v>
      </c>
      <c r="BG268" s="108">
        <f t="shared" si="243"/>
        <v>0</v>
      </c>
      <c r="BH268" s="108">
        <f t="shared" si="243"/>
        <v>0</v>
      </c>
      <c r="BI268" s="108">
        <f t="shared" si="243"/>
        <v>0</v>
      </c>
      <c r="BJ268" s="108">
        <f t="shared" si="243"/>
        <v>0</v>
      </c>
      <c r="BK268" s="108">
        <f t="shared" si="243"/>
        <v>0</v>
      </c>
      <c r="BL268" s="108">
        <f t="shared" si="243"/>
        <v>0</v>
      </c>
      <c r="BM268" s="108">
        <f t="shared" si="243"/>
        <v>0</v>
      </c>
      <c r="BN268" s="108">
        <f t="shared" si="243"/>
        <v>0</v>
      </c>
      <c r="BO268" s="108">
        <f t="shared" si="243"/>
        <v>0</v>
      </c>
      <c r="BP268" s="108">
        <f t="shared" si="243"/>
        <v>0</v>
      </c>
      <c r="BQ268" s="108">
        <f t="shared" si="243"/>
        <v>0</v>
      </c>
      <c r="BR268" s="108">
        <f t="shared" si="243"/>
        <v>0</v>
      </c>
      <c r="BS268" s="108">
        <f t="shared" si="243"/>
        <v>0</v>
      </c>
      <c r="BT268" s="108">
        <f t="shared" si="243"/>
        <v>0</v>
      </c>
      <c r="BU268" s="108">
        <f t="shared" si="243"/>
        <v>0</v>
      </c>
      <c r="BV268" s="108">
        <f t="shared" si="243"/>
        <v>0</v>
      </c>
      <c r="BW268" s="108">
        <f t="shared" si="243"/>
        <v>0</v>
      </c>
      <c r="BX268" s="108">
        <f t="shared" ref="BX268:CV268" si="244">SUM(BX269:BX278)</f>
        <v>0</v>
      </c>
      <c r="BY268" s="108">
        <f t="shared" si="244"/>
        <v>0</v>
      </c>
      <c r="BZ268" s="108">
        <f t="shared" si="244"/>
        <v>0</v>
      </c>
      <c r="CA268" s="108">
        <f t="shared" si="244"/>
        <v>0</v>
      </c>
      <c r="CB268" s="108">
        <f t="shared" si="244"/>
        <v>0</v>
      </c>
      <c r="CC268" s="108">
        <f t="shared" si="244"/>
        <v>0</v>
      </c>
      <c r="CD268" s="108">
        <f t="shared" si="244"/>
        <v>0</v>
      </c>
      <c r="CE268" s="108">
        <f t="shared" si="244"/>
        <v>0</v>
      </c>
      <c r="CF268" s="108">
        <f t="shared" si="244"/>
        <v>0</v>
      </c>
      <c r="CG268" s="109">
        <f>SUM(CG269:CG278)</f>
        <v>0</v>
      </c>
      <c r="CH268" s="133">
        <f t="shared" ref="CH268:CK268" si="245">SUM(CH269:CH278)</f>
        <v>0</v>
      </c>
      <c r="CI268" s="133">
        <f t="shared" si="245"/>
        <v>0</v>
      </c>
      <c r="CJ268" s="133">
        <f t="shared" si="245"/>
        <v>0</v>
      </c>
      <c r="CK268" s="133">
        <f t="shared" si="245"/>
        <v>0</v>
      </c>
      <c r="CL268" s="8"/>
      <c r="CM268" s="89"/>
      <c r="CN268" s="21"/>
      <c r="CQ268" s="73">
        <f>IF(J268&gt;0,1,0)</f>
        <v>0</v>
      </c>
    </row>
    <row r="269" spans="1:100" ht="14.15" customHeight="1" x14ac:dyDescent="0.4">
      <c r="A269" s="64">
        <f t="shared" si="242"/>
        <v>269</v>
      </c>
      <c r="B269" s="84"/>
      <c r="C269" s="84"/>
      <c r="D269" s="84"/>
      <c r="E269" s="84"/>
      <c r="F269" s="110"/>
      <c r="G269" s="84" t="s">
        <v>42</v>
      </c>
      <c r="H269" s="114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7"/>
      <c r="CH269" s="135"/>
      <c r="CI269" s="135"/>
      <c r="CJ269" s="135"/>
      <c r="CK269" s="135"/>
      <c r="CL269" s="8"/>
      <c r="CM269" s="89"/>
      <c r="CN269" s="21"/>
      <c r="CQ269" s="73">
        <f>IF(J269&gt;0,1,0)</f>
        <v>0</v>
      </c>
    </row>
    <row r="270" spans="1:100" ht="14.15" customHeight="1" x14ac:dyDescent="0.4">
      <c r="A270" s="64">
        <f t="shared" si="242"/>
        <v>270</v>
      </c>
      <c r="B270" s="84"/>
      <c r="C270" s="84"/>
      <c r="D270" s="84"/>
      <c r="E270" s="84"/>
      <c r="F270" s="110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7"/>
      <c r="CH270" s="135"/>
      <c r="CI270" s="135"/>
      <c r="CJ270" s="135"/>
      <c r="CK270" s="135"/>
      <c r="CL270" s="8"/>
      <c r="CM270" s="89"/>
      <c r="CN270" s="21"/>
      <c r="CQ270" s="73">
        <f>IF(J270&gt;0,1,0)</f>
        <v>0</v>
      </c>
    </row>
    <row r="271" spans="1:100" ht="14.15" customHeight="1" x14ac:dyDescent="0.4">
      <c r="A271" s="64">
        <f t="shared" si="242"/>
        <v>271</v>
      </c>
      <c r="B271" s="84"/>
      <c r="C271" s="84"/>
      <c r="D271" s="84"/>
      <c r="E271" s="84"/>
      <c r="F271" s="110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7"/>
      <c r="CH271" s="135"/>
      <c r="CI271" s="135"/>
      <c r="CJ271" s="135"/>
      <c r="CK271" s="135"/>
      <c r="CL271" s="8"/>
      <c r="CM271" s="89"/>
      <c r="CN271" s="21"/>
      <c r="CQ271" s="72"/>
    </row>
    <row r="272" spans="1:100" ht="14.15" customHeight="1" x14ac:dyDescent="0.4">
      <c r="A272" s="64">
        <f t="shared" si="242"/>
        <v>272</v>
      </c>
      <c r="B272" s="84"/>
      <c r="C272" s="84"/>
      <c r="D272" s="84"/>
      <c r="E272" s="84"/>
      <c r="F272" s="110"/>
      <c r="G272" s="84" t="s">
        <v>46</v>
      </c>
      <c r="H272" s="138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7"/>
      <c r="CH272" s="135"/>
      <c r="CI272" s="135"/>
      <c r="CJ272" s="135"/>
      <c r="CK272" s="135"/>
      <c r="CL272" s="8"/>
      <c r="CM272" s="89"/>
      <c r="CN272" s="21"/>
      <c r="CQ272" s="73">
        <f>IF(J272&gt;0,1,0)</f>
        <v>0</v>
      </c>
    </row>
    <row r="273" spans="1:100" ht="14.15" customHeight="1" x14ac:dyDescent="0.4">
      <c r="A273" s="64">
        <f t="shared" si="242"/>
        <v>273</v>
      </c>
      <c r="B273" s="84"/>
      <c r="C273" s="84"/>
      <c r="D273" s="84"/>
      <c r="E273" s="84"/>
      <c r="F273" s="110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7"/>
      <c r="CH273" s="135"/>
      <c r="CI273" s="135"/>
      <c r="CJ273" s="135"/>
      <c r="CK273" s="135"/>
      <c r="CL273" s="8"/>
      <c r="CM273" s="89"/>
      <c r="CN273" s="21"/>
      <c r="CQ273" s="73">
        <f>IF(J273&gt;0,1,0)</f>
        <v>0</v>
      </c>
    </row>
    <row r="274" spans="1:100" ht="14.15" customHeight="1" x14ac:dyDescent="0.4">
      <c r="A274" s="64">
        <f t="shared" si="242"/>
        <v>274</v>
      </c>
      <c r="B274" s="84"/>
      <c r="C274" s="84"/>
      <c r="D274" s="84"/>
      <c r="E274" s="84"/>
      <c r="F274" s="112"/>
      <c r="G274" s="84" t="s">
        <v>50</v>
      </c>
      <c r="H274" s="114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7"/>
      <c r="CH274" s="135"/>
      <c r="CI274" s="135"/>
      <c r="CJ274" s="135"/>
      <c r="CK274" s="135"/>
      <c r="CL274" s="8"/>
      <c r="CM274" s="89"/>
      <c r="CN274" s="21"/>
      <c r="CQ274" s="73">
        <f>IF(J274&gt;0,1,0)</f>
        <v>0</v>
      </c>
    </row>
    <row r="275" spans="1:100" ht="14.15" customHeight="1" x14ac:dyDescent="0.4">
      <c r="A275" s="64">
        <f t="shared" si="242"/>
        <v>275</v>
      </c>
      <c r="B275" s="84"/>
      <c r="C275" s="84"/>
      <c r="D275" s="84"/>
      <c r="E275" s="84"/>
      <c r="F275" s="112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7"/>
      <c r="CH275" s="135"/>
      <c r="CI275" s="135"/>
      <c r="CJ275" s="135"/>
      <c r="CK275" s="135"/>
      <c r="CL275" s="8"/>
      <c r="CM275" s="89"/>
      <c r="CN275" s="21"/>
      <c r="CQ275" s="73">
        <f>IF(J275&gt;0,1,0)</f>
        <v>0</v>
      </c>
    </row>
    <row r="276" spans="1:100" ht="14.15" customHeight="1" x14ac:dyDescent="0.4">
      <c r="A276" s="64">
        <f t="shared" si="242"/>
        <v>276</v>
      </c>
      <c r="B276" s="84"/>
      <c r="C276" s="84"/>
      <c r="D276" s="84"/>
      <c r="E276" s="84"/>
      <c r="F276" s="112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7"/>
      <c r="CH276" s="135"/>
      <c r="CI276" s="135"/>
      <c r="CJ276" s="135"/>
      <c r="CK276" s="135"/>
      <c r="CL276" s="8"/>
      <c r="CM276" s="89"/>
      <c r="CN276" s="21"/>
      <c r="CQ276" s="72"/>
    </row>
    <row r="277" spans="1:100" ht="14.15" customHeight="1" x14ac:dyDescent="0.4">
      <c r="A277" s="64">
        <f t="shared" si="242"/>
        <v>277</v>
      </c>
      <c r="B277" s="84"/>
      <c r="C277" s="84"/>
      <c r="D277" s="84"/>
      <c r="E277" s="84"/>
      <c r="F277" s="110"/>
      <c r="G277" s="84" t="s">
        <v>147</v>
      </c>
      <c r="H277" s="138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7"/>
      <c r="CH277" s="135"/>
      <c r="CI277" s="135"/>
      <c r="CJ277" s="135"/>
      <c r="CK277" s="135"/>
      <c r="CL277" s="8"/>
      <c r="CM277" s="89"/>
      <c r="CN277" s="21"/>
      <c r="CQ277" s="73">
        <f>IF(J277&gt;0,1,0)</f>
        <v>0</v>
      </c>
    </row>
    <row r="278" spans="1:100" ht="14.15" customHeight="1" x14ac:dyDescent="0.4">
      <c r="A278" s="64">
        <f t="shared" si="242"/>
        <v>278</v>
      </c>
      <c r="B278" s="84"/>
      <c r="C278" s="84"/>
      <c r="D278" s="84"/>
      <c r="E278" s="84"/>
      <c r="F278" s="112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7"/>
      <c r="CH278" s="135"/>
      <c r="CI278" s="135"/>
      <c r="CJ278" s="135"/>
      <c r="CK278" s="135"/>
      <c r="CL278" s="8"/>
      <c r="CM278" s="89"/>
      <c r="CN278" s="21"/>
      <c r="CQ278" s="72"/>
    </row>
    <row r="279" spans="1:100" s="103" customFormat="1" ht="14.15" customHeight="1" x14ac:dyDescent="0.4">
      <c r="A279" s="93">
        <f t="shared" si="242"/>
        <v>279</v>
      </c>
      <c r="B279" s="139"/>
      <c r="C279" s="139"/>
      <c r="D279" s="139"/>
      <c r="E279" s="139"/>
      <c r="F279" s="94"/>
      <c r="G279" s="139"/>
      <c r="H279" s="139"/>
      <c r="I279" s="139"/>
      <c r="J279" s="96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  <c r="AC279" s="140"/>
      <c r="AD279" s="140"/>
      <c r="AE279" s="140"/>
      <c r="AF279" s="140"/>
      <c r="AG279" s="140"/>
      <c r="AH279" s="140"/>
      <c r="AI279" s="140"/>
      <c r="AJ279" s="140"/>
      <c r="AK279" s="140"/>
      <c r="AL279" s="140"/>
      <c r="AM279" s="140"/>
      <c r="AN279" s="140"/>
      <c r="AO279" s="140"/>
      <c r="AP279" s="140"/>
      <c r="AQ279" s="140"/>
      <c r="AR279" s="140"/>
      <c r="AS279" s="140"/>
      <c r="AT279" s="140"/>
      <c r="AU279" s="140"/>
      <c r="AV279" s="140"/>
      <c r="AW279" s="140"/>
      <c r="AX279" s="140"/>
      <c r="AY279" s="140"/>
      <c r="AZ279" s="140"/>
      <c r="BA279" s="140"/>
      <c r="BB279" s="140"/>
      <c r="BC279" s="140"/>
      <c r="BD279" s="140"/>
      <c r="BE279" s="140"/>
      <c r="BF279" s="140"/>
      <c r="BG279" s="140"/>
      <c r="BH279" s="140"/>
      <c r="BI279" s="140"/>
      <c r="BJ279" s="140"/>
      <c r="BK279" s="140"/>
      <c r="BL279" s="140"/>
      <c r="BM279" s="140"/>
      <c r="BN279" s="140"/>
      <c r="BO279" s="140"/>
      <c r="BP279" s="140"/>
      <c r="BQ279" s="140"/>
      <c r="BR279" s="140"/>
      <c r="BS279" s="140"/>
      <c r="BT279" s="140"/>
      <c r="BU279" s="140"/>
      <c r="BV279" s="140"/>
      <c r="BW279" s="140"/>
      <c r="BX279" s="140"/>
      <c r="BY279" s="140"/>
      <c r="BZ279" s="140"/>
      <c r="CA279" s="140"/>
      <c r="CB279" s="140"/>
      <c r="CC279" s="140"/>
      <c r="CD279" s="140"/>
      <c r="CE279" s="140"/>
      <c r="CF279" s="140"/>
      <c r="CG279" s="141"/>
      <c r="CH279" s="140"/>
      <c r="CI279" s="140"/>
      <c r="CJ279" s="140"/>
      <c r="CK279" s="140"/>
      <c r="CL279" s="71"/>
      <c r="CM279" s="27"/>
      <c r="CN279" s="100"/>
      <c r="CO279" s="101"/>
      <c r="CP279" s="101"/>
      <c r="CQ279" s="101">
        <v>1</v>
      </c>
      <c r="CR279" s="101"/>
      <c r="CS279" s="101"/>
      <c r="CT279" s="101"/>
      <c r="CU279" s="101"/>
      <c r="CV279" s="101"/>
    </row>
    <row r="280" spans="1:100" s="63" customFormat="1" ht="14.15" customHeight="1" x14ac:dyDescent="0.4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5" customHeight="1" x14ac:dyDescent="0.4">
      <c r="A281" s="64">
        <f t="shared" si="242"/>
        <v>281</v>
      </c>
      <c r="B281" s="82"/>
      <c r="C281" s="82"/>
      <c r="D281" s="82"/>
      <c r="E281" s="82" t="s">
        <v>20</v>
      </c>
      <c r="F281" s="107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5" customHeight="1" x14ac:dyDescent="0.4">
      <c r="A282" s="64">
        <f t="shared" si="242"/>
        <v>282</v>
      </c>
      <c r="B282" s="82"/>
      <c r="C282" s="82"/>
      <c r="D282" s="82"/>
      <c r="E282" s="82"/>
      <c r="F282" s="110" t="s">
        <v>41</v>
      </c>
      <c r="G282" s="84"/>
      <c r="H282" s="114"/>
      <c r="I282" s="82"/>
      <c r="J282" s="74">
        <f t="shared" ref="J282:J335" si="252">SUM(K282:CG282)</f>
        <v>0</v>
      </c>
      <c r="K282" s="108">
        <f>SUM(K283:K308)/2</f>
        <v>0</v>
      </c>
      <c r="L282" s="108">
        <f t="shared" ref="L282:CG282" si="253">SUM(L283:L308)/2</f>
        <v>0</v>
      </c>
      <c r="M282" s="108">
        <f t="shared" si="253"/>
        <v>0</v>
      </c>
      <c r="N282" s="108">
        <f t="shared" si="253"/>
        <v>0</v>
      </c>
      <c r="O282" s="108">
        <f t="shared" si="253"/>
        <v>0</v>
      </c>
      <c r="P282" s="108">
        <f t="shared" si="253"/>
        <v>0</v>
      </c>
      <c r="Q282" s="108">
        <f t="shared" si="253"/>
        <v>0</v>
      </c>
      <c r="R282" s="108">
        <f t="shared" si="253"/>
        <v>0</v>
      </c>
      <c r="S282" s="108">
        <f t="shared" si="253"/>
        <v>0</v>
      </c>
      <c r="T282" s="108">
        <f t="shared" si="253"/>
        <v>0</v>
      </c>
      <c r="U282" s="108">
        <f t="shared" si="253"/>
        <v>0</v>
      </c>
      <c r="V282" s="108">
        <f t="shared" si="253"/>
        <v>0</v>
      </c>
      <c r="W282" s="108">
        <f t="shared" si="253"/>
        <v>0</v>
      </c>
      <c r="X282" s="108">
        <f t="shared" si="253"/>
        <v>0</v>
      </c>
      <c r="Y282" s="108">
        <f t="shared" si="253"/>
        <v>0</v>
      </c>
      <c r="Z282" s="108">
        <f t="shared" si="253"/>
        <v>0</v>
      </c>
      <c r="AA282" s="108">
        <f t="shared" si="253"/>
        <v>0</v>
      </c>
      <c r="AB282" s="108">
        <f t="shared" si="253"/>
        <v>0</v>
      </c>
      <c r="AC282" s="108">
        <f t="shared" si="253"/>
        <v>0</v>
      </c>
      <c r="AD282" s="108">
        <f t="shared" si="253"/>
        <v>0</v>
      </c>
      <c r="AE282" s="108">
        <f t="shared" si="253"/>
        <v>0</v>
      </c>
      <c r="AF282" s="108">
        <f t="shared" si="253"/>
        <v>0</v>
      </c>
      <c r="AG282" s="108">
        <f t="shared" si="253"/>
        <v>0</v>
      </c>
      <c r="AH282" s="108">
        <f t="shared" si="253"/>
        <v>0</v>
      </c>
      <c r="AI282" s="108">
        <f t="shared" si="253"/>
        <v>0</v>
      </c>
      <c r="AJ282" s="108">
        <f t="shared" si="253"/>
        <v>0</v>
      </c>
      <c r="AK282" s="108">
        <f t="shared" si="253"/>
        <v>0</v>
      </c>
      <c r="AL282" s="108">
        <f t="shared" si="253"/>
        <v>0</v>
      </c>
      <c r="AM282" s="108">
        <f t="shared" si="253"/>
        <v>0</v>
      </c>
      <c r="AN282" s="108">
        <f t="shared" si="253"/>
        <v>0</v>
      </c>
      <c r="AO282" s="108">
        <f t="shared" si="253"/>
        <v>0</v>
      </c>
      <c r="AP282" s="108">
        <f t="shared" si="253"/>
        <v>0</v>
      </c>
      <c r="AQ282" s="108">
        <f t="shared" si="253"/>
        <v>0</v>
      </c>
      <c r="AR282" s="108">
        <f t="shared" si="253"/>
        <v>0</v>
      </c>
      <c r="AS282" s="108">
        <f t="shared" si="253"/>
        <v>0</v>
      </c>
      <c r="AT282" s="108">
        <f t="shared" si="253"/>
        <v>0</v>
      </c>
      <c r="AU282" s="108">
        <f t="shared" si="253"/>
        <v>0</v>
      </c>
      <c r="AV282" s="108">
        <f t="shared" si="253"/>
        <v>0</v>
      </c>
      <c r="AW282" s="108">
        <f t="shared" si="253"/>
        <v>0</v>
      </c>
      <c r="AX282" s="108">
        <f t="shared" si="253"/>
        <v>0</v>
      </c>
      <c r="AY282" s="108">
        <f t="shared" si="253"/>
        <v>0</v>
      </c>
      <c r="AZ282" s="108">
        <f t="shared" si="253"/>
        <v>0</v>
      </c>
      <c r="BA282" s="108">
        <f t="shared" si="253"/>
        <v>0</v>
      </c>
      <c r="BB282" s="108">
        <f t="shared" si="253"/>
        <v>0</v>
      </c>
      <c r="BC282" s="108">
        <f t="shared" ref="BC282:CF282" si="254">SUM(BC283:BC308)/2</f>
        <v>0</v>
      </c>
      <c r="BD282" s="108">
        <f t="shared" si="254"/>
        <v>0</v>
      </c>
      <c r="BE282" s="108">
        <f t="shared" si="254"/>
        <v>0</v>
      </c>
      <c r="BF282" s="108">
        <f t="shared" si="254"/>
        <v>0</v>
      </c>
      <c r="BG282" s="108">
        <f t="shared" si="254"/>
        <v>0</v>
      </c>
      <c r="BH282" s="108">
        <f t="shared" si="254"/>
        <v>0</v>
      </c>
      <c r="BI282" s="108">
        <f t="shared" si="254"/>
        <v>0</v>
      </c>
      <c r="BJ282" s="108">
        <f t="shared" si="254"/>
        <v>0</v>
      </c>
      <c r="BK282" s="108">
        <f t="shared" si="254"/>
        <v>0</v>
      </c>
      <c r="BL282" s="108">
        <f t="shared" si="254"/>
        <v>0</v>
      </c>
      <c r="BM282" s="108">
        <f t="shared" si="254"/>
        <v>0</v>
      </c>
      <c r="BN282" s="108">
        <f t="shared" si="254"/>
        <v>0</v>
      </c>
      <c r="BO282" s="108">
        <f t="shared" si="254"/>
        <v>0</v>
      </c>
      <c r="BP282" s="108">
        <f t="shared" si="254"/>
        <v>0</v>
      </c>
      <c r="BQ282" s="108">
        <f t="shared" si="254"/>
        <v>0</v>
      </c>
      <c r="BR282" s="108">
        <f t="shared" si="254"/>
        <v>0</v>
      </c>
      <c r="BS282" s="108">
        <f t="shared" si="254"/>
        <v>0</v>
      </c>
      <c r="BT282" s="108">
        <f t="shared" si="254"/>
        <v>0</v>
      </c>
      <c r="BU282" s="108">
        <f t="shared" si="254"/>
        <v>0</v>
      </c>
      <c r="BV282" s="108">
        <f t="shared" si="254"/>
        <v>0</v>
      </c>
      <c r="BW282" s="108">
        <f t="shared" si="254"/>
        <v>0</v>
      </c>
      <c r="BX282" s="108">
        <f t="shared" si="254"/>
        <v>0</v>
      </c>
      <c r="BY282" s="108">
        <f t="shared" si="254"/>
        <v>0</v>
      </c>
      <c r="BZ282" s="108">
        <f t="shared" si="254"/>
        <v>0</v>
      </c>
      <c r="CA282" s="108">
        <f t="shared" si="254"/>
        <v>0</v>
      </c>
      <c r="CB282" s="108">
        <f t="shared" si="254"/>
        <v>0</v>
      </c>
      <c r="CC282" s="108">
        <f t="shared" si="254"/>
        <v>0</v>
      </c>
      <c r="CD282" s="108">
        <f t="shared" si="254"/>
        <v>0</v>
      </c>
      <c r="CE282" s="108">
        <f t="shared" si="254"/>
        <v>0</v>
      </c>
      <c r="CF282" s="108">
        <f t="shared" si="254"/>
        <v>0</v>
      </c>
      <c r="CG282" s="109">
        <f t="shared" si="253"/>
        <v>0</v>
      </c>
      <c r="CH282" s="133">
        <f t="shared" ref="CH282:CK282" si="255">SUM(CH283:CH308)/2</f>
        <v>0</v>
      </c>
      <c r="CI282" s="133">
        <f t="shared" si="255"/>
        <v>0</v>
      </c>
      <c r="CJ282" s="133">
        <f t="shared" si="255"/>
        <v>0</v>
      </c>
      <c r="CK282" s="133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5" customHeight="1" x14ac:dyDescent="0.4">
      <c r="A283" s="64">
        <f t="shared" si="242"/>
        <v>283</v>
      </c>
      <c r="B283" s="82"/>
      <c r="C283" s="82"/>
      <c r="D283" s="82"/>
      <c r="E283" s="82"/>
      <c r="F283" s="110" t="s">
        <v>40</v>
      </c>
      <c r="G283" s="84" t="s">
        <v>177</v>
      </c>
      <c r="H283" s="114"/>
      <c r="I283" s="82"/>
      <c r="J283" s="74">
        <f t="shared" si="252"/>
        <v>0</v>
      </c>
      <c r="K283" s="108">
        <f>SUM(K284:K289)</f>
        <v>0</v>
      </c>
      <c r="L283" s="108">
        <f t="shared" ref="L283:CG283" si="256">SUM(L284:L289)</f>
        <v>0</v>
      </c>
      <c r="M283" s="108">
        <f t="shared" si="256"/>
        <v>0</v>
      </c>
      <c r="N283" s="108">
        <f t="shared" si="256"/>
        <v>0</v>
      </c>
      <c r="O283" s="108">
        <f t="shared" si="256"/>
        <v>0</v>
      </c>
      <c r="P283" s="108">
        <f t="shared" si="256"/>
        <v>0</v>
      </c>
      <c r="Q283" s="108">
        <f t="shared" si="256"/>
        <v>0</v>
      </c>
      <c r="R283" s="108">
        <f t="shared" si="256"/>
        <v>0</v>
      </c>
      <c r="S283" s="108">
        <f t="shared" si="256"/>
        <v>0</v>
      </c>
      <c r="T283" s="108">
        <f t="shared" si="256"/>
        <v>0</v>
      </c>
      <c r="U283" s="108">
        <f t="shared" si="256"/>
        <v>0</v>
      </c>
      <c r="V283" s="108">
        <f t="shared" si="256"/>
        <v>0</v>
      </c>
      <c r="W283" s="108">
        <f t="shared" si="256"/>
        <v>0</v>
      </c>
      <c r="X283" s="108">
        <f t="shared" si="256"/>
        <v>0</v>
      </c>
      <c r="Y283" s="108">
        <f t="shared" si="256"/>
        <v>0</v>
      </c>
      <c r="Z283" s="108">
        <f t="shared" si="256"/>
        <v>0</v>
      </c>
      <c r="AA283" s="108">
        <f t="shared" si="256"/>
        <v>0</v>
      </c>
      <c r="AB283" s="108">
        <f t="shared" si="256"/>
        <v>0</v>
      </c>
      <c r="AC283" s="108">
        <f t="shared" si="256"/>
        <v>0</v>
      </c>
      <c r="AD283" s="108">
        <f t="shared" si="256"/>
        <v>0</v>
      </c>
      <c r="AE283" s="108">
        <f t="shared" si="256"/>
        <v>0</v>
      </c>
      <c r="AF283" s="108">
        <f t="shared" si="256"/>
        <v>0</v>
      </c>
      <c r="AG283" s="108">
        <f t="shared" si="256"/>
        <v>0</v>
      </c>
      <c r="AH283" s="108">
        <f t="shared" si="256"/>
        <v>0</v>
      </c>
      <c r="AI283" s="108">
        <f t="shared" si="256"/>
        <v>0</v>
      </c>
      <c r="AJ283" s="108">
        <f t="shared" si="256"/>
        <v>0</v>
      </c>
      <c r="AK283" s="108">
        <f t="shared" si="256"/>
        <v>0</v>
      </c>
      <c r="AL283" s="108">
        <f t="shared" si="256"/>
        <v>0</v>
      </c>
      <c r="AM283" s="108">
        <f t="shared" si="256"/>
        <v>0</v>
      </c>
      <c r="AN283" s="108">
        <f t="shared" si="256"/>
        <v>0</v>
      </c>
      <c r="AO283" s="108">
        <f t="shared" si="256"/>
        <v>0</v>
      </c>
      <c r="AP283" s="108">
        <f t="shared" si="256"/>
        <v>0</v>
      </c>
      <c r="AQ283" s="108">
        <f t="shared" si="256"/>
        <v>0</v>
      </c>
      <c r="AR283" s="108">
        <f t="shared" si="256"/>
        <v>0</v>
      </c>
      <c r="AS283" s="108">
        <f t="shared" si="256"/>
        <v>0</v>
      </c>
      <c r="AT283" s="108">
        <f t="shared" si="256"/>
        <v>0</v>
      </c>
      <c r="AU283" s="108">
        <f t="shared" si="256"/>
        <v>0</v>
      </c>
      <c r="AV283" s="108">
        <f t="shared" si="256"/>
        <v>0</v>
      </c>
      <c r="AW283" s="108">
        <f t="shared" si="256"/>
        <v>0</v>
      </c>
      <c r="AX283" s="108">
        <f t="shared" si="256"/>
        <v>0</v>
      </c>
      <c r="AY283" s="108">
        <f t="shared" si="256"/>
        <v>0</v>
      </c>
      <c r="AZ283" s="108">
        <f t="shared" si="256"/>
        <v>0</v>
      </c>
      <c r="BA283" s="108">
        <f t="shared" si="256"/>
        <v>0</v>
      </c>
      <c r="BB283" s="108">
        <f t="shared" si="256"/>
        <v>0</v>
      </c>
      <c r="BC283" s="108">
        <f t="shared" si="256"/>
        <v>0</v>
      </c>
      <c r="BD283" s="108">
        <f t="shared" si="256"/>
        <v>0</v>
      </c>
      <c r="BE283" s="108">
        <f t="shared" si="256"/>
        <v>0</v>
      </c>
      <c r="BF283" s="108">
        <f t="shared" si="256"/>
        <v>0</v>
      </c>
      <c r="BG283" s="108">
        <f t="shared" si="256"/>
        <v>0</v>
      </c>
      <c r="BH283" s="108">
        <f t="shared" si="256"/>
        <v>0</v>
      </c>
      <c r="BI283" s="108">
        <f t="shared" si="256"/>
        <v>0</v>
      </c>
      <c r="BJ283" s="108">
        <f t="shared" si="256"/>
        <v>0</v>
      </c>
      <c r="BK283" s="108">
        <f t="shared" si="256"/>
        <v>0</v>
      </c>
      <c r="BL283" s="108">
        <f t="shared" si="256"/>
        <v>0</v>
      </c>
      <c r="BM283" s="108">
        <f t="shared" si="256"/>
        <v>0</v>
      </c>
      <c r="BN283" s="108">
        <f t="shared" si="256"/>
        <v>0</v>
      </c>
      <c r="BO283" s="108">
        <f t="shared" si="256"/>
        <v>0</v>
      </c>
      <c r="BP283" s="108">
        <f t="shared" si="256"/>
        <v>0</v>
      </c>
      <c r="BQ283" s="108">
        <f t="shared" si="256"/>
        <v>0</v>
      </c>
      <c r="BR283" s="108">
        <f t="shared" si="256"/>
        <v>0</v>
      </c>
      <c r="BS283" s="108">
        <f t="shared" si="256"/>
        <v>0</v>
      </c>
      <c r="BT283" s="108">
        <f t="shared" si="256"/>
        <v>0</v>
      </c>
      <c r="BU283" s="108">
        <f t="shared" si="256"/>
        <v>0</v>
      </c>
      <c r="BV283" s="108">
        <f t="shared" si="256"/>
        <v>0</v>
      </c>
      <c r="BW283" s="108">
        <f t="shared" si="256"/>
        <v>0</v>
      </c>
      <c r="BX283" s="108">
        <f t="shared" si="256"/>
        <v>0</v>
      </c>
      <c r="BY283" s="108">
        <f t="shared" si="256"/>
        <v>0</v>
      </c>
      <c r="BZ283" s="108">
        <f t="shared" si="256"/>
        <v>0</v>
      </c>
      <c r="CA283" s="108">
        <f t="shared" si="256"/>
        <v>0</v>
      </c>
      <c r="CB283" s="108">
        <f t="shared" si="256"/>
        <v>0</v>
      </c>
      <c r="CC283" s="108">
        <f t="shared" si="256"/>
        <v>0</v>
      </c>
      <c r="CD283" s="108">
        <f t="shared" si="256"/>
        <v>0</v>
      </c>
      <c r="CE283" s="108">
        <f t="shared" si="256"/>
        <v>0</v>
      </c>
      <c r="CF283" s="108">
        <f t="shared" si="256"/>
        <v>0</v>
      </c>
      <c r="CG283" s="109">
        <f t="shared" si="256"/>
        <v>0</v>
      </c>
      <c r="CH283" s="133">
        <f t="shared" ref="CH283:CK283" si="257">SUM(CH284:CH289)</f>
        <v>0</v>
      </c>
      <c r="CI283" s="133">
        <f t="shared" si="257"/>
        <v>0</v>
      </c>
      <c r="CJ283" s="133">
        <f t="shared" si="257"/>
        <v>0</v>
      </c>
      <c r="CK283" s="133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5" customHeight="1" x14ac:dyDescent="0.4">
      <c r="A284" s="64">
        <f t="shared" si="242"/>
        <v>284</v>
      </c>
      <c r="B284" s="82"/>
      <c r="C284" s="82"/>
      <c r="D284" s="82"/>
      <c r="E284" s="82"/>
      <c r="F284" s="110"/>
      <c r="G284" s="84" t="s">
        <v>42</v>
      </c>
      <c r="H284" s="114" t="s">
        <v>178</v>
      </c>
      <c r="I284" s="82"/>
      <c r="J284" s="74">
        <f t="shared" si="252"/>
        <v>0</v>
      </c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5"/>
      <c r="CA284" s="115"/>
      <c r="CB284" s="115"/>
      <c r="CC284" s="115"/>
      <c r="CD284" s="115"/>
      <c r="CE284" s="115"/>
      <c r="CF284" s="115"/>
      <c r="CG284" s="116"/>
      <c r="CH284" s="134"/>
      <c r="CI284" s="134"/>
      <c r="CJ284" s="134"/>
      <c r="CK284" s="134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5" customHeight="1" x14ac:dyDescent="0.4">
      <c r="A285" s="64">
        <f t="shared" si="242"/>
        <v>285</v>
      </c>
      <c r="B285" s="82"/>
      <c r="C285" s="82"/>
      <c r="D285" s="82"/>
      <c r="E285" s="82"/>
      <c r="F285" s="110"/>
      <c r="G285" s="84" t="s">
        <v>55</v>
      </c>
      <c r="H285" s="114" t="s">
        <v>179</v>
      </c>
      <c r="I285" s="82"/>
      <c r="J285" s="74">
        <f t="shared" si="252"/>
        <v>0</v>
      </c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5"/>
      <c r="CA285" s="115"/>
      <c r="CB285" s="115"/>
      <c r="CC285" s="115"/>
      <c r="CD285" s="115"/>
      <c r="CE285" s="115"/>
      <c r="CF285" s="115"/>
      <c r="CG285" s="116"/>
      <c r="CH285" s="134"/>
      <c r="CI285" s="134"/>
      <c r="CJ285" s="134"/>
      <c r="CK285" s="134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5" customHeight="1" x14ac:dyDescent="0.4">
      <c r="A286" s="64">
        <f t="shared" si="242"/>
        <v>286</v>
      </c>
      <c r="B286" s="82"/>
      <c r="C286" s="82"/>
      <c r="D286" s="82"/>
      <c r="E286" s="82"/>
      <c r="F286" s="110"/>
      <c r="G286" s="84" t="s">
        <v>44</v>
      </c>
      <c r="H286" s="114" t="s">
        <v>180</v>
      </c>
      <c r="I286" s="82"/>
      <c r="J286" s="74">
        <f t="shared" si="252"/>
        <v>0</v>
      </c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BZ286" s="115"/>
      <c r="CA286" s="115"/>
      <c r="CB286" s="115"/>
      <c r="CC286" s="115"/>
      <c r="CD286" s="115"/>
      <c r="CE286" s="115"/>
      <c r="CF286" s="115"/>
      <c r="CG286" s="116"/>
      <c r="CH286" s="134"/>
      <c r="CI286" s="134"/>
      <c r="CJ286" s="134"/>
      <c r="CK286" s="134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5" customHeight="1" x14ac:dyDescent="0.4">
      <c r="A287" s="64">
        <f t="shared" si="242"/>
        <v>287</v>
      </c>
      <c r="B287" s="82"/>
      <c r="C287" s="82"/>
      <c r="D287" s="82"/>
      <c r="E287" s="82"/>
      <c r="F287" s="110"/>
      <c r="G287" s="84" t="s">
        <v>46</v>
      </c>
      <c r="H287" s="114" t="s">
        <v>181</v>
      </c>
      <c r="I287" s="82"/>
      <c r="J287" s="74">
        <f t="shared" si="252"/>
        <v>0</v>
      </c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 s="115"/>
      <c r="BR287" s="115"/>
      <c r="BS287" s="115"/>
      <c r="BT287" s="115"/>
      <c r="BU287" s="115"/>
      <c r="BV287" s="115"/>
      <c r="BW287" s="115"/>
      <c r="BX287" s="115"/>
      <c r="BY287" s="115"/>
      <c r="BZ287" s="115"/>
      <c r="CA287" s="115"/>
      <c r="CB287" s="115"/>
      <c r="CC287" s="115"/>
      <c r="CD287" s="115"/>
      <c r="CE287" s="115"/>
      <c r="CF287" s="115"/>
      <c r="CG287" s="116"/>
      <c r="CH287" s="134"/>
      <c r="CI287" s="134"/>
      <c r="CJ287" s="134"/>
      <c r="CK287" s="134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5" customHeight="1" x14ac:dyDescent="0.4">
      <c r="A288" s="64">
        <f t="shared" si="242"/>
        <v>288</v>
      </c>
      <c r="B288" s="82"/>
      <c r="C288" s="82"/>
      <c r="D288" s="82"/>
      <c r="E288" s="82"/>
      <c r="F288" s="110"/>
      <c r="G288" s="84" t="s">
        <v>48</v>
      </c>
      <c r="H288" s="114" t="s">
        <v>182</v>
      </c>
      <c r="I288" s="82"/>
      <c r="J288" s="74">
        <f t="shared" si="252"/>
        <v>0</v>
      </c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 s="115"/>
      <c r="BR288" s="115"/>
      <c r="BS288" s="115"/>
      <c r="BT288" s="115"/>
      <c r="BU288" s="115"/>
      <c r="BV288" s="115"/>
      <c r="BW288" s="115"/>
      <c r="BX288" s="115"/>
      <c r="BY288" s="115"/>
      <c r="BZ288" s="115"/>
      <c r="CA288" s="115"/>
      <c r="CB288" s="115"/>
      <c r="CC288" s="115"/>
      <c r="CD288" s="115"/>
      <c r="CE288" s="115"/>
      <c r="CF288" s="115"/>
      <c r="CG288" s="116"/>
      <c r="CH288" s="134"/>
      <c r="CI288" s="134"/>
      <c r="CJ288" s="134"/>
      <c r="CK288" s="134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5" customHeight="1" x14ac:dyDescent="0.4">
      <c r="A289" s="64">
        <f t="shared" si="242"/>
        <v>289</v>
      </c>
      <c r="B289" s="82"/>
      <c r="C289" s="82"/>
      <c r="D289" s="82"/>
      <c r="E289" s="82"/>
      <c r="F289" s="110"/>
      <c r="G289" s="84" t="s">
        <v>50</v>
      </c>
      <c r="H289" s="114" t="s">
        <v>183</v>
      </c>
      <c r="I289" s="82"/>
      <c r="J289" s="74">
        <f t="shared" si="252"/>
        <v>0</v>
      </c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115"/>
      <c r="BR289" s="115"/>
      <c r="BS289" s="115"/>
      <c r="BT289" s="115"/>
      <c r="BU289" s="115"/>
      <c r="BV289" s="115"/>
      <c r="BW289" s="115"/>
      <c r="BX289" s="115"/>
      <c r="BY289" s="115"/>
      <c r="BZ289" s="115"/>
      <c r="CA289" s="115"/>
      <c r="CB289" s="115"/>
      <c r="CC289" s="115"/>
      <c r="CD289" s="115"/>
      <c r="CE289" s="115"/>
      <c r="CF289" s="115"/>
      <c r="CG289" s="116"/>
      <c r="CH289" s="134"/>
      <c r="CI289" s="134"/>
      <c r="CJ289" s="134"/>
      <c r="CK289" s="134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5" customHeight="1" x14ac:dyDescent="0.4">
      <c r="A290" s="64">
        <f t="shared" si="242"/>
        <v>290</v>
      </c>
      <c r="B290" s="82"/>
      <c r="C290" s="82"/>
      <c r="D290" s="82"/>
      <c r="E290" s="82"/>
      <c r="F290" s="110" t="s">
        <v>52</v>
      </c>
      <c r="G290" s="84" t="s">
        <v>184</v>
      </c>
      <c r="H290" s="114"/>
      <c r="I290" s="82"/>
      <c r="J290" s="74">
        <f t="shared" si="252"/>
        <v>0</v>
      </c>
      <c r="K290" s="108">
        <f>SUM(K291:K296)</f>
        <v>0</v>
      </c>
      <c r="L290" s="108">
        <f t="shared" ref="L290:CG290" si="258">SUM(L291:L296)</f>
        <v>0</v>
      </c>
      <c r="M290" s="108">
        <f t="shared" si="258"/>
        <v>0</v>
      </c>
      <c r="N290" s="108">
        <f t="shared" si="258"/>
        <v>0</v>
      </c>
      <c r="O290" s="108">
        <f t="shared" si="258"/>
        <v>0</v>
      </c>
      <c r="P290" s="108">
        <f t="shared" si="258"/>
        <v>0</v>
      </c>
      <c r="Q290" s="108">
        <f t="shared" si="258"/>
        <v>0</v>
      </c>
      <c r="R290" s="108">
        <f t="shared" si="258"/>
        <v>0</v>
      </c>
      <c r="S290" s="108">
        <f t="shared" si="258"/>
        <v>0</v>
      </c>
      <c r="T290" s="108">
        <f t="shared" si="258"/>
        <v>0</v>
      </c>
      <c r="U290" s="108">
        <f t="shared" si="258"/>
        <v>0</v>
      </c>
      <c r="V290" s="108">
        <f t="shared" si="258"/>
        <v>0</v>
      </c>
      <c r="W290" s="108">
        <f t="shared" si="258"/>
        <v>0</v>
      </c>
      <c r="X290" s="108">
        <f t="shared" si="258"/>
        <v>0</v>
      </c>
      <c r="Y290" s="108">
        <f t="shared" si="258"/>
        <v>0</v>
      </c>
      <c r="Z290" s="108">
        <f t="shared" si="258"/>
        <v>0</v>
      </c>
      <c r="AA290" s="108">
        <f t="shared" si="258"/>
        <v>0</v>
      </c>
      <c r="AB290" s="108">
        <f t="shared" si="258"/>
        <v>0</v>
      </c>
      <c r="AC290" s="108">
        <f t="shared" si="258"/>
        <v>0</v>
      </c>
      <c r="AD290" s="108">
        <f t="shared" si="258"/>
        <v>0</v>
      </c>
      <c r="AE290" s="108">
        <f t="shared" si="258"/>
        <v>0</v>
      </c>
      <c r="AF290" s="108">
        <f t="shared" si="258"/>
        <v>0</v>
      </c>
      <c r="AG290" s="108">
        <f t="shared" si="258"/>
        <v>0</v>
      </c>
      <c r="AH290" s="108">
        <f t="shared" si="258"/>
        <v>0</v>
      </c>
      <c r="AI290" s="108">
        <f t="shared" si="258"/>
        <v>0</v>
      </c>
      <c r="AJ290" s="108">
        <f t="shared" si="258"/>
        <v>0</v>
      </c>
      <c r="AK290" s="108">
        <f t="shared" si="258"/>
        <v>0</v>
      </c>
      <c r="AL290" s="108">
        <f t="shared" si="258"/>
        <v>0</v>
      </c>
      <c r="AM290" s="108">
        <f t="shared" si="258"/>
        <v>0</v>
      </c>
      <c r="AN290" s="108">
        <f t="shared" si="258"/>
        <v>0</v>
      </c>
      <c r="AO290" s="108">
        <f t="shared" si="258"/>
        <v>0</v>
      </c>
      <c r="AP290" s="108">
        <f t="shared" si="258"/>
        <v>0</v>
      </c>
      <c r="AQ290" s="108">
        <f t="shared" si="258"/>
        <v>0</v>
      </c>
      <c r="AR290" s="108">
        <f t="shared" si="258"/>
        <v>0</v>
      </c>
      <c r="AS290" s="108">
        <f t="shared" si="258"/>
        <v>0</v>
      </c>
      <c r="AT290" s="108">
        <f t="shared" si="258"/>
        <v>0</v>
      </c>
      <c r="AU290" s="108">
        <f t="shared" si="258"/>
        <v>0</v>
      </c>
      <c r="AV290" s="108">
        <f t="shared" si="258"/>
        <v>0</v>
      </c>
      <c r="AW290" s="108">
        <f t="shared" si="258"/>
        <v>0</v>
      </c>
      <c r="AX290" s="108">
        <f t="shared" si="258"/>
        <v>0</v>
      </c>
      <c r="AY290" s="108">
        <f t="shared" si="258"/>
        <v>0</v>
      </c>
      <c r="AZ290" s="108">
        <f t="shared" si="258"/>
        <v>0</v>
      </c>
      <c r="BA290" s="108">
        <f t="shared" si="258"/>
        <v>0</v>
      </c>
      <c r="BB290" s="108">
        <f t="shared" si="258"/>
        <v>0</v>
      </c>
      <c r="BC290" s="108">
        <f t="shared" si="258"/>
        <v>0</v>
      </c>
      <c r="BD290" s="108">
        <f t="shared" si="258"/>
        <v>0</v>
      </c>
      <c r="BE290" s="108">
        <f t="shared" si="258"/>
        <v>0</v>
      </c>
      <c r="BF290" s="108">
        <f t="shared" si="258"/>
        <v>0</v>
      </c>
      <c r="BG290" s="108">
        <f t="shared" si="258"/>
        <v>0</v>
      </c>
      <c r="BH290" s="108">
        <f t="shared" si="258"/>
        <v>0</v>
      </c>
      <c r="BI290" s="108">
        <f t="shared" si="258"/>
        <v>0</v>
      </c>
      <c r="BJ290" s="108">
        <f t="shared" si="258"/>
        <v>0</v>
      </c>
      <c r="BK290" s="108">
        <f t="shared" si="258"/>
        <v>0</v>
      </c>
      <c r="BL290" s="108">
        <f t="shared" si="258"/>
        <v>0</v>
      </c>
      <c r="BM290" s="108">
        <f t="shared" si="258"/>
        <v>0</v>
      </c>
      <c r="BN290" s="108">
        <f t="shared" si="258"/>
        <v>0</v>
      </c>
      <c r="BO290" s="108">
        <f t="shared" si="258"/>
        <v>0</v>
      </c>
      <c r="BP290" s="108">
        <f t="shared" si="258"/>
        <v>0</v>
      </c>
      <c r="BQ290" s="108">
        <f t="shared" si="258"/>
        <v>0</v>
      </c>
      <c r="BR290" s="108">
        <f t="shared" si="258"/>
        <v>0</v>
      </c>
      <c r="BS290" s="108">
        <f t="shared" si="258"/>
        <v>0</v>
      </c>
      <c r="BT290" s="108">
        <f t="shared" si="258"/>
        <v>0</v>
      </c>
      <c r="BU290" s="108">
        <f t="shared" si="258"/>
        <v>0</v>
      </c>
      <c r="BV290" s="108">
        <f t="shared" si="258"/>
        <v>0</v>
      </c>
      <c r="BW290" s="108">
        <f t="shared" si="258"/>
        <v>0</v>
      </c>
      <c r="BX290" s="108">
        <f t="shared" si="258"/>
        <v>0</v>
      </c>
      <c r="BY290" s="108">
        <f t="shared" si="258"/>
        <v>0</v>
      </c>
      <c r="BZ290" s="108">
        <f t="shared" si="258"/>
        <v>0</v>
      </c>
      <c r="CA290" s="108">
        <f t="shared" si="258"/>
        <v>0</v>
      </c>
      <c r="CB290" s="108">
        <f t="shared" si="258"/>
        <v>0</v>
      </c>
      <c r="CC290" s="108">
        <f t="shared" si="258"/>
        <v>0</v>
      </c>
      <c r="CD290" s="108">
        <f t="shared" si="258"/>
        <v>0</v>
      </c>
      <c r="CE290" s="108">
        <f t="shared" si="258"/>
        <v>0</v>
      </c>
      <c r="CF290" s="108">
        <f t="shared" si="258"/>
        <v>0</v>
      </c>
      <c r="CG290" s="109">
        <f t="shared" si="258"/>
        <v>0</v>
      </c>
      <c r="CH290" s="133">
        <f t="shared" ref="CH290:CK290" si="259">SUM(CH291:CH296)</f>
        <v>0</v>
      </c>
      <c r="CI290" s="133">
        <f t="shared" si="259"/>
        <v>0</v>
      </c>
      <c r="CJ290" s="133">
        <f t="shared" si="259"/>
        <v>0</v>
      </c>
      <c r="CK290" s="133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5" customHeight="1" x14ac:dyDescent="0.4">
      <c r="A291" s="64">
        <f t="shared" si="242"/>
        <v>291</v>
      </c>
      <c r="B291" s="82"/>
      <c r="C291" s="82"/>
      <c r="D291" s="82"/>
      <c r="E291" s="82"/>
      <c r="F291" s="110"/>
      <c r="G291" s="84" t="s">
        <v>42</v>
      </c>
      <c r="H291" s="114" t="s">
        <v>178</v>
      </c>
      <c r="I291" s="82"/>
      <c r="J291" s="74">
        <f t="shared" si="252"/>
        <v>0</v>
      </c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 s="115"/>
      <c r="BR291" s="115"/>
      <c r="BS291" s="115"/>
      <c r="BT291" s="115"/>
      <c r="BU291" s="115"/>
      <c r="BV291" s="115"/>
      <c r="BW291" s="115"/>
      <c r="BX291" s="115"/>
      <c r="BY291" s="115"/>
      <c r="BZ291" s="115"/>
      <c r="CA291" s="115"/>
      <c r="CB291" s="115"/>
      <c r="CC291" s="115"/>
      <c r="CD291" s="115"/>
      <c r="CE291" s="115"/>
      <c r="CF291" s="115"/>
      <c r="CG291" s="116"/>
      <c r="CH291" s="134"/>
      <c r="CI291" s="134"/>
      <c r="CJ291" s="134"/>
      <c r="CK291" s="134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5" customHeight="1" x14ac:dyDescent="0.4">
      <c r="A292" s="64">
        <f t="shared" si="242"/>
        <v>292</v>
      </c>
      <c r="B292" s="82"/>
      <c r="C292" s="82"/>
      <c r="D292" s="82"/>
      <c r="E292" s="82"/>
      <c r="F292" s="110"/>
      <c r="G292" s="84" t="s">
        <v>55</v>
      </c>
      <c r="H292" s="114" t="s">
        <v>179</v>
      </c>
      <c r="I292" s="82"/>
      <c r="J292" s="74">
        <f t="shared" si="252"/>
        <v>0</v>
      </c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 s="115"/>
      <c r="BR292" s="115"/>
      <c r="BS292" s="115"/>
      <c r="BT292" s="115"/>
      <c r="BU292" s="115"/>
      <c r="BV292" s="115"/>
      <c r="BW292" s="115"/>
      <c r="BX292" s="115"/>
      <c r="BY292" s="115"/>
      <c r="BZ292" s="115"/>
      <c r="CA292" s="115"/>
      <c r="CB292" s="115"/>
      <c r="CC292" s="115"/>
      <c r="CD292" s="115"/>
      <c r="CE292" s="115"/>
      <c r="CF292" s="115"/>
      <c r="CG292" s="116"/>
      <c r="CH292" s="134"/>
      <c r="CI292" s="134"/>
      <c r="CJ292" s="134"/>
      <c r="CK292" s="134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5" customHeight="1" x14ac:dyDescent="0.4">
      <c r="A293" s="64">
        <f t="shared" si="242"/>
        <v>293</v>
      </c>
      <c r="B293" s="82"/>
      <c r="C293" s="82"/>
      <c r="D293" s="82"/>
      <c r="E293" s="82"/>
      <c r="F293" s="110"/>
      <c r="G293" s="84" t="s">
        <v>44</v>
      </c>
      <c r="H293" s="114" t="s">
        <v>180</v>
      </c>
      <c r="I293" s="82"/>
      <c r="J293" s="74">
        <f t="shared" si="252"/>
        <v>0</v>
      </c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 s="115"/>
      <c r="BR293" s="115"/>
      <c r="BS293" s="115"/>
      <c r="BT293" s="115"/>
      <c r="BU293" s="115"/>
      <c r="BV293" s="115"/>
      <c r="BW293" s="115"/>
      <c r="BX293" s="115"/>
      <c r="BY293" s="115"/>
      <c r="BZ293" s="115"/>
      <c r="CA293" s="115"/>
      <c r="CB293" s="115"/>
      <c r="CC293" s="115"/>
      <c r="CD293" s="115"/>
      <c r="CE293" s="115"/>
      <c r="CF293" s="115"/>
      <c r="CG293" s="116"/>
      <c r="CH293" s="134"/>
      <c r="CI293" s="134"/>
      <c r="CJ293" s="134"/>
      <c r="CK293" s="134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5" customHeight="1" x14ac:dyDescent="0.4">
      <c r="A294" s="64">
        <f t="shared" si="242"/>
        <v>294</v>
      </c>
      <c r="B294" s="82"/>
      <c r="C294" s="82"/>
      <c r="D294" s="82"/>
      <c r="E294" s="82"/>
      <c r="F294" s="110"/>
      <c r="G294" s="84" t="s">
        <v>46</v>
      </c>
      <c r="H294" s="114" t="s">
        <v>181</v>
      </c>
      <c r="I294" s="82"/>
      <c r="J294" s="74">
        <f t="shared" si="252"/>
        <v>0</v>
      </c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 s="115"/>
      <c r="BR294" s="115"/>
      <c r="BS294" s="115"/>
      <c r="BT294" s="115"/>
      <c r="BU294" s="115"/>
      <c r="BV294" s="115"/>
      <c r="BW294" s="115"/>
      <c r="BX294" s="115"/>
      <c r="BY294" s="115"/>
      <c r="BZ294" s="115"/>
      <c r="CA294" s="115"/>
      <c r="CB294" s="115"/>
      <c r="CC294" s="115"/>
      <c r="CD294" s="115"/>
      <c r="CE294" s="115"/>
      <c r="CF294" s="115"/>
      <c r="CG294" s="116"/>
      <c r="CH294" s="134"/>
      <c r="CI294" s="134"/>
      <c r="CJ294" s="134"/>
      <c r="CK294" s="134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5" customHeight="1" x14ac:dyDescent="0.4">
      <c r="A295" s="64">
        <f t="shared" si="242"/>
        <v>295</v>
      </c>
      <c r="B295" s="82"/>
      <c r="C295" s="82"/>
      <c r="D295" s="82"/>
      <c r="E295" s="82"/>
      <c r="F295" s="110"/>
      <c r="G295" s="84" t="s">
        <v>48</v>
      </c>
      <c r="H295" s="114" t="s">
        <v>182</v>
      </c>
      <c r="I295" s="82"/>
      <c r="J295" s="74">
        <f t="shared" si="252"/>
        <v>0</v>
      </c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 s="115"/>
      <c r="BR295" s="115"/>
      <c r="BS295" s="115"/>
      <c r="BT295" s="115"/>
      <c r="BU295" s="115"/>
      <c r="BV295" s="115"/>
      <c r="BW295" s="115"/>
      <c r="BX295" s="115"/>
      <c r="BY295" s="115"/>
      <c r="BZ295" s="115"/>
      <c r="CA295" s="115"/>
      <c r="CB295" s="115"/>
      <c r="CC295" s="115"/>
      <c r="CD295" s="115"/>
      <c r="CE295" s="115"/>
      <c r="CF295" s="115"/>
      <c r="CG295" s="116"/>
      <c r="CH295" s="134"/>
      <c r="CI295" s="134"/>
      <c r="CJ295" s="134"/>
      <c r="CK295" s="134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5" customHeight="1" x14ac:dyDescent="0.4">
      <c r="A296" s="64">
        <f t="shared" si="242"/>
        <v>296</v>
      </c>
      <c r="B296" s="82"/>
      <c r="C296" s="82"/>
      <c r="D296" s="82"/>
      <c r="E296" s="82"/>
      <c r="F296" s="110"/>
      <c r="G296" s="84" t="s">
        <v>50</v>
      </c>
      <c r="H296" s="114" t="s">
        <v>183</v>
      </c>
      <c r="I296" s="82"/>
      <c r="J296" s="74">
        <f t="shared" si="252"/>
        <v>0</v>
      </c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 s="115"/>
      <c r="BR296" s="115"/>
      <c r="BS296" s="115"/>
      <c r="BT296" s="115"/>
      <c r="BU296" s="115"/>
      <c r="BV296" s="115"/>
      <c r="BW296" s="115"/>
      <c r="BX296" s="115"/>
      <c r="BY296" s="115"/>
      <c r="BZ296" s="115"/>
      <c r="CA296" s="115"/>
      <c r="CB296" s="115"/>
      <c r="CC296" s="115"/>
      <c r="CD296" s="115"/>
      <c r="CE296" s="115"/>
      <c r="CF296" s="115"/>
      <c r="CG296" s="116"/>
      <c r="CH296" s="134"/>
      <c r="CI296" s="134"/>
      <c r="CJ296" s="134"/>
      <c r="CK296" s="134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5" customHeight="1" x14ac:dyDescent="0.4">
      <c r="A297" s="64">
        <f t="shared" si="242"/>
        <v>297</v>
      </c>
      <c r="B297" s="82"/>
      <c r="C297" s="82"/>
      <c r="D297" s="82"/>
      <c r="E297" s="82"/>
      <c r="F297" s="110" t="s">
        <v>74</v>
      </c>
      <c r="G297" s="84" t="s">
        <v>185</v>
      </c>
      <c r="H297" s="114"/>
      <c r="I297" s="82"/>
      <c r="J297" s="74">
        <f t="shared" si="252"/>
        <v>0</v>
      </c>
      <c r="K297" s="108">
        <f>SUM(K298:K303)</f>
        <v>0</v>
      </c>
      <c r="L297" s="108">
        <f t="shared" ref="L297:CG297" si="260">SUM(L298:L303)</f>
        <v>0</v>
      </c>
      <c r="M297" s="108">
        <f t="shared" si="260"/>
        <v>0</v>
      </c>
      <c r="N297" s="108">
        <f t="shared" si="260"/>
        <v>0</v>
      </c>
      <c r="O297" s="108">
        <f t="shared" si="260"/>
        <v>0</v>
      </c>
      <c r="P297" s="108">
        <f t="shared" si="260"/>
        <v>0</v>
      </c>
      <c r="Q297" s="108">
        <f t="shared" si="260"/>
        <v>0</v>
      </c>
      <c r="R297" s="108">
        <f t="shared" si="260"/>
        <v>0</v>
      </c>
      <c r="S297" s="108">
        <f t="shared" si="260"/>
        <v>0</v>
      </c>
      <c r="T297" s="108">
        <f t="shared" si="260"/>
        <v>0</v>
      </c>
      <c r="U297" s="108">
        <f t="shared" si="260"/>
        <v>0</v>
      </c>
      <c r="V297" s="108">
        <f t="shared" si="260"/>
        <v>0</v>
      </c>
      <c r="W297" s="108">
        <f t="shared" si="260"/>
        <v>0</v>
      </c>
      <c r="X297" s="108">
        <f t="shared" si="260"/>
        <v>0</v>
      </c>
      <c r="Y297" s="108">
        <f t="shared" si="260"/>
        <v>0</v>
      </c>
      <c r="Z297" s="108">
        <f t="shared" si="260"/>
        <v>0</v>
      </c>
      <c r="AA297" s="108">
        <f t="shared" si="260"/>
        <v>0</v>
      </c>
      <c r="AB297" s="108">
        <f t="shared" si="260"/>
        <v>0</v>
      </c>
      <c r="AC297" s="108">
        <f t="shared" si="260"/>
        <v>0</v>
      </c>
      <c r="AD297" s="108">
        <f t="shared" si="260"/>
        <v>0</v>
      </c>
      <c r="AE297" s="108">
        <f t="shared" si="260"/>
        <v>0</v>
      </c>
      <c r="AF297" s="108">
        <f t="shared" si="260"/>
        <v>0</v>
      </c>
      <c r="AG297" s="108">
        <f t="shared" si="260"/>
        <v>0</v>
      </c>
      <c r="AH297" s="108">
        <f t="shared" si="260"/>
        <v>0</v>
      </c>
      <c r="AI297" s="108">
        <f t="shared" si="260"/>
        <v>0</v>
      </c>
      <c r="AJ297" s="108">
        <f t="shared" si="260"/>
        <v>0</v>
      </c>
      <c r="AK297" s="108">
        <f t="shared" si="260"/>
        <v>0</v>
      </c>
      <c r="AL297" s="108">
        <f t="shared" si="260"/>
        <v>0</v>
      </c>
      <c r="AM297" s="108">
        <f t="shared" si="260"/>
        <v>0</v>
      </c>
      <c r="AN297" s="108">
        <f t="shared" si="260"/>
        <v>0</v>
      </c>
      <c r="AO297" s="108">
        <f t="shared" si="260"/>
        <v>0</v>
      </c>
      <c r="AP297" s="108">
        <f t="shared" si="260"/>
        <v>0</v>
      </c>
      <c r="AQ297" s="108">
        <f t="shared" si="260"/>
        <v>0</v>
      </c>
      <c r="AR297" s="108">
        <f t="shared" si="260"/>
        <v>0</v>
      </c>
      <c r="AS297" s="108">
        <f t="shared" si="260"/>
        <v>0</v>
      </c>
      <c r="AT297" s="108">
        <f t="shared" si="260"/>
        <v>0</v>
      </c>
      <c r="AU297" s="108">
        <f t="shared" si="260"/>
        <v>0</v>
      </c>
      <c r="AV297" s="108">
        <f t="shared" si="260"/>
        <v>0</v>
      </c>
      <c r="AW297" s="108">
        <f t="shared" si="260"/>
        <v>0</v>
      </c>
      <c r="AX297" s="108">
        <f t="shared" si="260"/>
        <v>0</v>
      </c>
      <c r="AY297" s="108">
        <f t="shared" si="260"/>
        <v>0</v>
      </c>
      <c r="AZ297" s="108">
        <f t="shared" si="260"/>
        <v>0</v>
      </c>
      <c r="BA297" s="108">
        <f t="shared" si="260"/>
        <v>0</v>
      </c>
      <c r="BB297" s="108">
        <f t="shared" si="260"/>
        <v>0</v>
      </c>
      <c r="BC297" s="108">
        <f t="shared" si="260"/>
        <v>0</v>
      </c>
      <c r="BD297" s="108">
        <f t="shared" si="260"/>
        <v>0</v>
      </c>
      <c r="BE297" s="108">
        <f t="shared" si="260"/>
        <v>0</v>
      </c>
      <c r="BF297" s="108">
        <f t="shared" si="260"/>
        <v>0</v>
      </c>
      <c r="BG297" s="108">
        <f t="shared" si="260"/>
        <v>0</v>
      </c>
      <c r="BH297" s="108">
        <f t="shared" si="260"/>
        <v>0</v>
      </c>
      <c r="BI297" s="108">
        <f t="shared" si="260"/>
        <v>0</v>
      </c>
      <c r="BJ297" s="108">
        <f t="shared" si="260"/>
        <v>0</v>
      </c>
      <c r="BK297" s="108">
        <f t="shared" si="260"/>
        <v>0</v>
      </c>
      <c r="BL297" s="108">
        <f t="shared" si="260"/>
        <v>0</v>
      </c>
      <c r="BM297" s="108">
        <f t="shared" si="260"/>
        <v>0</v>
      </c>
      <c r="BN297" s="108">
        <f t="shared" si="260"/>
        <v>0</v>
      </c>
      <c r="BO297" s="108">
        <f t="shared" si="260"/>
        <v>0</v>
      </c>
      <c r="BP297" s="108">
        <f t="shared" si="260"/>
        <v>0</v>
      </c>
      <c r="BQ297" s="108">
        <f t="shared" si="260"/>
        <v>0</v>
      </c>
      <c r="BR297" s="108">
        <f t="shared" si="260"/>
        <v>0</v>
      </c>
      <c r="BS297" s="108">
        <f t="shared" si="260"/>
        <v>0</v>
      </c>
      <c r="BT297" s="108">
        <f t="shared" si="260"/>
        <v>0</v>
      </c>
      <c r="BU297" s="108">
        <f t="shared" si="260"/>
        <v>0</v>
      </c>
      <c r="BV297" s="108">
        <f t="shared" si="260"/>
        <v>0</v>
      </c>
      <c r="BW297" s="108">
        <f t="shared" si="260"/>
        <v>0</v>
      </c>
      <c r="BX297" s="108">
        <f t="shared" si="260"/>
        <v>0</v>
      </c>
      <c r="BY297" s="108">
        <f t="shared" si="260"/>
        <v>0</v>
      </c>
      <c r="BZ297" s="108">
        <f t="shared" si="260"/>
        <v>0</v>
      </c>
      <c r="CA297" s="108">
        <f t="shared" si="260"/>
        <v>0</v>
      </c>
      <c r="CB297" s="108">
        <f t="shared" si="260"/>
        <v>0</v>
      </c>
      <c r="CC297" s="108">
        <f t="shared" si="260"/>
        <v>0</v>
      </c>
      <c r="CD297" s="108">
        <f t="shared" si="260"/>
        <v>0</v>
      </c>
      <c r="CE297" s="108">
        <f t="shared" si="260"/>
        <v>0</v>
      </c>
      <c r="CF297" s="108">
        <f t="shared" si="260"/>
        <v>0</v>
      </c>
      <c r="CG297" s="109">
        <f t="shared" si="260"/>
        <v>0</v>
      </c>
      <c r="CH297" s="133">
        <f t="shared" ref="CH297:CK297" si="261">SUM(CH298:CH303)</f>
        <v>0</v>
      </c>
      <c r="CI297" s="133">
        <f t="shared" si="261"/>
        <v>0</v>
      </c>
      <c r="CJ297" s="133">
        <f t="shared" si="261"/>
        <v>0</v>
      </c>
      <c r="CK297" s="133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5" customHeight="1" x14ac:dyDescent="0.4">
      <c r="A298" s="64">
        <f t="shared" si="242"/>
        <v>298</v>
      </c>
      <c r="B298" s="82"/>
      <c r="C298" s="82"/>
      <c r="D298" s="82"/>
      <c r="E298" s="82"/>
      <c r="F298" s="110"/>
      <c r="G298" s="84" t="s">
        <v>42</v>
      </c>
      <c r="H298" s="114" t="s">
        <v>178</v>
      </c>
      <c r="I298" s="82"/>
      <c r="J298" s="74">
        <f t="shared" si="252"/>
        <v>0</v>
      </c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 s="115"/>
      <c r="BR298" s="115"/>
      <c r="BS298" s="115"/>
      <c r="BT298" s="115"/>
      <c r="BU298" s="115"/>
      <c r="BV298" s="115"/>
      <c r="BW298" s="115"/>
      <c r="BX298" s="115"/>
      <c r="BY298" s="115"/>
      <c r="BZ298" s="115"/>
      <c r="CA298" s="115"/>
      <c r="CB298" s="115"/>
      <c r="CC298" s="115"/>
      <c r="CD298" s="115"/>
      <c r="CE298" s="115"/>
      <c r="CF298" s="115"/>
      <c r="CG298" s="116"/>
      <c r="CH298" s="134"/>
      <c r="CI298" s="134"/>
      <c r="CJ298" s="134"/>
      <c r="CK298" s="134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5" customHeight="1" x14ac:dyDescent="0.4">
      <c r="A299" s="64">
        <f t="shared" si="242"/>
        <v>299</v>
      </c>
      <c r="B299" s="82"/>
      <c r="C299" s="82"/>
      <c r="D299" s="82"/>
      <c r="E299" s="82"/>
      <c r="F299" s="110"/>
      <c r="G299" s="84" t="s">
        <v>55</v>
      </c>
      <c r="H299" s="114" t="s">
        <v>179</v>
      </c>
      <c r="I299" s="82"/>
      <c r="J299" s="74">
        <f t="shared" si="252"/>
        <v>0</v>
      </c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 s="115"/>
      <c r="BR299" s="115"/>
      <c r="BS299" s="115"/>
      <c r="BT299" s="115"/>
      <c r="BU299" s="115"/>
      <c r="BV299" s="115"/>
      <c r="BW299" s="115"/>
      <c r="BX299" s="115"/>
      <c r="BY299" s="115"/>
      <c r="BZ299" s="115"/>
      <c r="CA299" s="115"/>
      <c r="CB299" s="115"/>
      <c r="CC299" s="115"/>
      <c r="CD299" s="115"/>
      <c r="CE299" s="115"/>
      <c r="CF299" s="115"/>
      <c r="CG299" s="116"/>
      <c r="CH299" s="134"/>
      <c r="CI299" s="134"/>
      <c r="CJ299" s="134"/>
      <c r="CK299" s="134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5" customHeight="1" x14ac:dyDescent="0.4">
      <c r="A300" s="64">
        <f t="shared" si="242"/>
        <v>300</v>
      </c>
      <c r="B300" s="82"/>
      <c r="C300" s="82"/>
      <c r="D300" s="82"/>
      <c r="E300" s="82"/>
      <c r="F300" s="110"/>
      <c r="G300" s="84" t="s">
        <v>44</v>
      </c>
      <c r="H300" s="114" t="s">
        <v>180</v>
      </c>
      <c r="I300" s="82"/>
      <c r="J300" s="74">
        <f t="shared" si="252"/>
        <v>0</v>
      </c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 s="115"/>
      <c r="BR300" s="115"/>
      <c r="BS300" s="115"/>
      <c r="BT300" s="115"/>
      <c r="BU300" s="115"/>
      <c r="BV300" s="115"/>
      <c r="BW300" s="115"/>
      <c r="BX300" s="115"/>
      <c r="BY300" s="115"/>
      <c r="BZ300" s="115"/>
      <c r="CA300" s="115"/>
      <c r="CB300" s="115"/>
      <c r="CC300" s="115"/>
      <c r="CD300" s="115"/>
      <c r="CE300" s="115"/>
      <c r="CF300" s="115"/>
      <c r="CG300" s="116"/>
      <c r="CH300" s="134"/>
      <c r="CI300" s="134"/>
      <c r="CJ300" s="134"/>
      <c r="CK300" s="134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5" customHeight="1" x14ac:dyDescent="0.4">
      <c r="A301" s="64">
        <f t="shared" si="242"/>
        <v>301</v>
      </c>
      <c r="B301" s="82"/>
      <c r="C301" s="82"/>
      <c r="D301" s="82"/>
      <c r="E301" s="82"/>
      <c r="F301" s="110"/>
      <c r="G301" s="84" t="s">
        <v>46</v>
      </c>
      <c r="H301" s="114" t="s">
        <v>181</v>
      </c>
      <c r="I301" s="82"/>
      <c r="J301" s="74">
        <f t="shared" si="252"/>
        <v>0</v>
      </c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 s="115"/>
      <c r="BR301" s="115"/>
      <c r="BS301" s="115"/>
      <c r="BT301" s="115"/>
      <c r="BU301" s="115"/>
      <c r="BV301" s="115"/>
      <c r="BW301" s="115"/>
      <c r="BX301" s="115"/>
      <c r="BY301" s="115"/>
      <c r="BZ301" s="115"/>
      <c r="CA301" s="115"/>
      <c r="CB301" s="115"/>
      <c r="CC301" s="115"/>
      <c r="CD301" s="115"/>
      <c r="CE301" s="115"/>
      <c r="CF301" s="115"/>
      <c r="CG301" s="116"/>
      <c r="CH301" s="134"/>
      <c r="CI301" s="134"/>
      <c r="CJ301" s="134"/>
      <c r="CK301" s="134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5" customHeight="1" x14ac:dyDescent="0.4">
      <c r="A302" s="64">
        <f t="shared" si="242"/>
        <v>302</v>
      </c>
      <c r="B302" s="82"/>
      <c r="C302" s="82"/>
      <c r="D302" s="82"/>
      <c r="E302" s="82"/>
      <c r="F302" s="110"/>
      <c r="G302" s="84" t="s">
        <v>48</v>
      </c>
      <c r="H302" s="114" t="s">
        <v>182</v>
      </c>
      <c r="I302" s="82"/>
      <c r="J302" s="74">
        <f t="shared" si="252"/>
        <v>0</v>
      </c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 s="115"/>
      <c r="BR302" s="115"/>
      <c r="BS302" s="115"/>
      <c r="BT302" s="115"/>
      <c r="BU302" s="115"/>
      <c r="BV302" s="115"/>
      <c r="BW302" s="115"/>
      <c r="BX302" s="115"/>
      <c r="BY302" s="115"/>
      <c r="BZ302" s="115"/>
      <c r="CA302" s="115"/>
      <c r="CB302" s="115"/>
      <c r="CC302" s="115"/>
      <c r="CD302" s="115"/>
      <c r="CE302" s="115"/>
      <c r="CF302" s="115"/>
      <c r="CG302" s="116"/>
      <c r="CH302" s="134"/>
      <c r="CI302" s="134"/>
      <c r="CJ302" s="134"/>
      <c r="CK302" s="134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5" customHeight="1" x14ac:dyDescent="0.4">
      <c r="A303" s="64">
        <f t="shared" si="242"/>
        <v>303</v>
      </c>
      <c r="B303" s="82"/>
      <c r="C303" s="82"/>
      <c r="D303" s="82"/>
      <c r="E303" s="82"/>
      <c r="F303" s="110"/>
      <c r="G303" s="84" t="s">
        <v>50</v>
      </c>
      <c r="H303" s="114" t="s">
        <v>183</v>
      </c>
      <c r="I303" s="82"/>
      <c r="J303" s="74">
        <f t="shared" si="252"/>
        <v>0</v>
      </c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 s="115"/>
      <c r="BR303" s="115"/>
      <c r="BS303" s="115"/>
      <c r="BT303" s="115"/>
      <c r="BU303" s="115"/>
      <c r="BV303" s="115"/>
      <c r="BW303" s="115"/>
      <c r="BX303" s="115"/>
      <c r="BY303" s="115"/>
      <c r="BZ303" s="115"/>
      <c r="CA303" s="115"/>
      <c r="CB303" s="115"/>
      <c r="CC303" s="115"/>
      <c r="CD303" s="115"/>
      <c r="CE303" s="115"/>
      <c r="CF303" s="115"/>
      <c r="CG303" s="116"/>
      <c r="CH303" s="134"/>
      <c r="CI303" s="134"/>
      <c r="CJ303" s="134"/>
      <c r="CK303" s="134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5" customHeight="1" x14ac:dyDescent="0.4">
      <c r="A304" s="64">
        <f t="shared" si="242"/>
        <v>304</v>
      </c>
      <c r="B304" s="82"/>
      <c r="C304" s="82"/>
      <c r="D304" s="82"/>
      <c r="E304" s="82"/>
      <c r="F304" s="110" t="s">
        <v>76</v>
      </c>
      <c r="G304" s="84" t="s">
        <v>186</v>
      </c>
      <c r="H304" s="114"/>
      <c r="I304" s="82"/>
      <c r="J304" s="74">
        <f t="shared" si="252"/>
        <v>0</v>
      </c>
      <c r="K304" s="108">
        <f>SUM(K305:K308)</f>
        <v>0</v>
      </c>
      <c r="L304" s="108">
        <f t="shared" ref="L304:CG304" si="263">SUM(L305:L308)</f>
        <v>0</v>
      </c>
      <c r="M304" s="108">
        <f t="shared" si="263"/>
        <v>0</v>
      </c>
      <c r="N304" s="108">
        <f t="shared" si="263"/>
        <v>0</v>
      </c>
      <c r="O304" s="108">
        <f t="shared" si="263"/>
        <v>0</v>
      </c>
      <c r="P304" s="108">
        <f t="shared" si="263"/>
        <v>0</v>
      </c>
      <c r="Q304" s="108">
        <f t="shared" si="263"/>
        <v>0</v>
      </c>
      <c r="R304" s="108">
        <f t="shared" si="263"/>
        <v>0</v>
      </c>
      <c r="S304" s="108">
        <f t="shared" si="263"/>
        <v>0</v>
      </c>
      <c r="T304" s="108">
        <f t="shared" si="263"/>
        <v>0</v>
      </c>
      <c r="U304" s="108">
        <f t="shared" si="263"/>
        <v>0</v>
      </c>
      <c r="V304" s="108">
        <f t="shared" si="263"/>
        <v>0</v>
      </c>
      <c r="W304" s="108">
        <f t="shared" si="263"/>
        <v>0</v>
      </c>
      <c r="X304" s="108">
        <f t="shared" si="263"/>
        <v>0</v>
      </c>
      <c r="Y304" s="108">
        <f t="shared" si="263"/>
        <v>0</v>
      </c>
      <c r="Z304" s="108">
        <f t="shared" si="263"/>
        <v>0</v>
      </c>
      <c r="AA304" s="108">
        <f t="shared" si="263"/>
        <v>0</v>
      </c>
      <c r="AB304" s="108">
        <f t="shared" si="263"/>
        <v>0</v>
      </c>
      <c r="AC304" s="108">
        <f t="shared" si="263"/>
        <v>0</v>
      </c>
      <c r="AD304" s="108">
        <f t="shared" si="263"/>
        <v>0</v>
      </c>
      <c r="AE304" s="108">
        <f t="shared" si="263"/>
        <v>0</v>
      </c>
      <c r="AF304" s="108">
        <f t="shared" si="263"/>
        <v>0</v>
      </c>
      <c r="AG304" s="108">
        <f t="shared" si="263"/>
        <v>0</v>
      </c>
      <c r="AH304" s="108">
        <f t="shared" si="263"/>
        <v>0</v>
      </c>
      <c r="AI304" s="108">
        <f t="shared" si="263"/>
        <v>0</v>
      </c>
      <c r="AJ304" s="108">
        <f t="shared" si="263"/>
        <v>0</v>
      </c>
      <c r="AK304" s="108">
        <f t="shared" si="263"/>
        <v>0</v>
      </c>
      <c r="AL304" s="108">
        <f t="shared" si="263"/>
        <v>0</v>
      </c>
      <c r="AM304" s="108">
        <f t="shared" si="263"/>
        <v>0</v>
      </c>
      <c r="AN304" s="108">
        <f t="shared" si="263"/>
        <v>0</v>
      </c>
      <c r="AO304" s="108">
        <f t="shared" si="263"/>
        <v>0</v>
      </c>
      <c r="AP304" s="108">
        <f t="shared" si="263"/>
        <v>0</v>
      </c>
      <c r="AQ304" s="108">
        <f t="shared" si="263"/>
        <v>0</v>
      </c>
      <c r="AR304" s="108">
        <f t="shared" si="263"/>
        <v>0</v>
      </c>
      <c r="AS304" s="108">
        <f t="shared" si="263"/>
        <v>0</v>
      </c>
      <c r="AT304" s="108">
        <f t="shared" si="263"/>
        <v>0</v>
      </c>
      <c r="AU304" s="108">
        <f t="shared" si="263"/>
        <v>0</v>
      </c>
      <c r="AV304" s="108">
        <f t="shared" si="263"/>
        <v>0</v>
      </c>
      <c r="AW304" s="108">
        <f t="shared" si="263"/>
        <v>0</v>
      </c>
      <c r="AX304" s="108">
        <f t="shared" si="263"/>
        <v>0</v>
      </c>
      <c r="AY304" s="108">
        <f t="shared" si="263"/>
        <v>0</v>
      </c>
      <c r="AZ304" s="108">
        <f t="shared" si="263"/>
        <v>0</v>
      </c>
      <c r="BA304" s="108">
        <f t="shared" si="263"/>
        <v>0</v>
      </c>
      <c r="BB304" s="108">
        <f t="shared" si="263"/>
        <v>0</v>
      </c>
      <c r="BC304" s="108">
        <f t="shared" si="263"/>
        <v>0</v>
      </c>
      <c r="BD304" s="108">
        <f t="shared" si="263"/>
        <v>0</v>
      </c>
      <c r="BE304" s="108">
        <f t="shared" si="263"/>
        <v>0</v>
      </c>
      <c r="BF304" s="108">
        <f t="shared" si="263"/>
        <v>0</v>
      </c>
      <c r="BG304" s="108">
        <f t="shared" si="263"/>
        <v>0</v>
      </c>
      <c r="BH304" s="108">
        <f t="shared" si="263"/>
        <v>0</v>
      </c>
      <c r="BI304" s="108">
        <f t="shared" si="263"/>
        <v>0</v>
      </c>
      <c r="BJ304" s="108">
        <f t="shared" si="263"/>
        <v>0</v>
      </c>
      <c r="BK304" s="108">
        <f t="shared" si="263"/>
        <v>0</v>
      </c>
      <c r="BL304" s="108">
        <f t="shared" si="263"/>
        <v>0</v>
      </c>
      <c r="BM304" s="108">
        <f t="shared" si="263"/>
        <v>0</v>
      </c>
      <c r="BN304" s="108">
        <f t="shared" si="263"/>
        <v>0</v>
      </c>
      <c r="BO304" s="108">
        <f t="shared" si="263"/>
        <v>0</v>
      </c>
      <c r="BP304" s="108">
        <f t="shared" si="263"/>
        <v>0</v>
      </c>
      <c r="BQ304" s="108">
        <f t="shared" si="263"/>
        <v>0</v>
      </c>
      <c r="BR304" s="108">
        <f t="shared" si="263"/>
        <v>0</v>
      </c>
      <c r="BS304" s="108">
        <f t="shared" si="263"/>
        <v>0</v>
      </c>
      <c r="BT304" s="108">
        <f t="shared" si="263"/>
        <v>0</v>
      </c>
      <c r="BU304" s="108">
        <f t="shared" si="263"/>
        <v>0</v>
      </c>
      <c r="BV304" s="108">
        <f t="shared" si="263"/>
        <v>0</v>
      </c>
      <c r="BW304" s="108">
        <f t="shared" si="263"/>
        <v>0</v>
      </c>
      <c r="BX304" s="108">
        <f t="shared" si="263"/>
        <v>0</v>
      </c>
      <c r="BY304" s="108">
        <f t="shared" si="263"/>
        <v>0</v>
      </c>
      <c r="BZ304" s="108">
        <f t="shared" si="263"/>
        <v>0</v>
      </c>
      <c r="CA304" s="108">
        <f t="shared" si="263"/>
        <v>0</v>
      </c>
      <c r="CB304" s="108">
        <f t="shared" si="263"/>
        <v>0</v>
      </c>
      <c r="CC304" s="108">
        <f t="shared" si="263"/>
        <v>0</v>
      </c>
      <c r="CD304" s="108">
        <f t="shared" si="263"/>
        <v>0</v>
      </c>
      <c r="CE304" s="108">
        <f t="shared" si="263"/>
        <v>0</v>
      </c>
      <c r="CF304" s="108">
        <f t="shared" si="263"/>
        <v>0</v>
      </c>
      <c r="CG304" s="109">
        <f t="shared" si="263"/>
        <v>0</v>
      </c>
      <c r="CH304" s="133">
        <f t="shared" ref="CH304:CK304" si="264">SUM(CH305:CH308)</f>
        <v>0</v>
      </c>
      <c r="CI304" s="133">
        <f t="shared" si="264"/>
        <v>0</v>
      </c>
      <c r="CJ304" s="133">
        <f t="shared" si="264"/>
        <v>0</v>
      </c>
      <c r="CK304" s="133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5" customHeight="1" x14ac:dyDescent="0.4">
      <c r="A305" s="64">
        <f t="shared" si="242"/>
        <v>305</v>
      </c>
      <c r="B305" s="82"/>
      <c r="C305" s="82"/>
      <c r="D305" s="82"/>
      <c r="E305" s="82"/>
      <c r="F305" s="110"/>
      <c r="G305" s="84" t="s">
        <v>42</v>
      </c>
      <c r="H305" s="114" t="str">
        <f>'[1]טופס 106 חודשי'!$H$305</f>
        <v>שכבת חוב (Tranch) בדירוג AA- ומעלה</v>
      </c>
      <c r="I305" s="82"/>
      <c r="J305" s="74">
        <f t="shared" si="252"/>
        <v>0</v>
      </c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 s="115"/>
      <c r="BR305" s="115"/>
      <c r="BS305" s="115"/>
      <c r="BT305" s="115"/>
      <c r="BU305" s="115"/>
      <c r="BV305" s="115"/>
      <c r="BW305" s="115"/>
      <c r="BX305" s="115"/>
      <c r="BY305" s="115"/>
      <c r="BZ305" s="115"/>
      <c r="CA305" s="115"/>
      <c r="CB305" s="115"/>
      <c r="CC305" s="115"/>
      <c r="CD305" s="115"/>
      <c r="CE305" s="115"/>
      <c r="CF305" s="115"/>
      <c r="CG305" s="116"/>
      <c r="CH305" s="134"/>
      <c r="CI305" s="134"/>
      <c r="CJ305" s="134"/>
      <c r="CK305" s="134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5" customHeight="1" x14ac:dyDescent="0.4">
      <c r="A306" s="64">
        <f t="shared" si="242"/>
        <v>306</v>
      </c>
      <c r="B306" s="82"/>
      <c r="C306" s="82"/>
      <c r="D306" s="82"/>
      <c r="E306" s="82"/>
      <c r="F306" s="110"/>
      <c r="G306" s="84" t="s">
        <v>55</v>
      </c>
      <c r="H306" s="114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 s="115"/>
      <c r="BR306" s="115"/>
      <c r="BS306" s="115"/>
      <c r="BT306" s="115"/>
      <c r="BU306" s="115"/>
      <c r="BV306" s="115"/>
      <c r="BW306" s="115"/>
      <c r="BX306" s="115"/>
      <c r="BY306" s="115"/>
      <c r="BZ306" s="115"/>
      <c r="CA306" s="115"/>
      <c r="CB306" s="115"/>
      <c r="CC306" s="115"/>
      <c r="CD306" s="115"/>
      <c r="CE306" s="115"/>
      <c r="CF306" s="115"/>
      <c r="CG306" s="116"/>
      <c r="CH306" s="134"/>
      <c r="CI306" s="134"/>
      <c r="CJ306" s="134"/>
      <c r="CK306" s="134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5" customHeight="1" x14ac:dyDescent="0.4">
      <c r="A307" s="64">
        <f t="shared" si="242"/>
        <v>307</v>
      </c>
      <c r="B307" s="82"/>
      <c r="C307" s="82"/>
      <c r="D307" s="82"/>
      <c r="E307" s="82"/>
      <c r="F307" s="110"/>
      <c r="G307" s="84" t="s">
        <v>44</v>
      </c>
      <c r="H307" s="114" t="str">
        <f>'[1]טופס 106 חודשי'!$H$307</f>
        <v>שכבת חוב (Tranch) בדירוג BB ומטה</v>
      </c>
      <c r="I307" s="82"/>
      <c r="J307" s="74">
        <f t="shared" si="252"/>
        <v>0</v>
      </c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 s="115"/>
      <c r="BR307" s="115"/>
      <c r="BS307" s="115"/>
      <c r="BT307" s="115"/>
      <c r="BU307" s="115"/>
      <c r="BV307" s="115"/>
      <c r="BW307" s="115"/>
      <c r="BX307" s="115"/>
      <c r="BY307" s="115"/>
      <c r="BZ307" s="115"/>
      <c r="CA307" s="115"/>
      <c r="CB307" s="115"/>
      <c r="CC307" s="115"/>
      <c r="CD307" s="115"/>
      <c r="CE307" s="115"/>
      <c r="CF307" s="115"/>
      <c r="CG307" s="116"/>
      <c r="CH307" s="134"/>
      <c r="CI307" s="134"/>
      <c r="CJ307" s="134"/>
      <c r="CK307" s="134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5" customHeight="1" x14ac:dyDescent="0.4">
      <c r="A308" s="64">
        <f t="shared" si="242"/>
        <v>308</v>
      </c>
      <c r="B308" s="82"/>
      <c r="C308" s="82"/>
      <c r="D308" s="82"/>
      <c r="E308" s="82"/>
      <c r="F308" s="110"/>
      <c r="G308" s="84" t="s">
        <v>46</v>
      </c>
      <c r="H308" s="114" t="str">
        <f>'[1]טופס 106 חודשי'!$H$308</f>
        <v>שכבת הון (Equity Tranch)</v>
      </c>
      <c r="I308" s="82"/>
      <c r="J308" s="74">
        <f t="shared" si="252"/>
        <v>0</v>
      </c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 s="115"/>
      <c r="BR308" s="115"/>
      <c r="BS308" s="115"/>
      <c r="BT308" s="115"/>
      <c r="BU308" s="115"/>
      <c r="BV308" s="115"/>
      <c r="BW308" s="115"/>
      <c r="BX308" s="115"/>
      <c r="BY308" s="115"/>
      <c r="BZ308" s="115"/>
      <c r="CA308" s="115"/>
      <c r="CB308" s="115"/>
      <c r="CC308" s="115"/>
      <c r="CD308" s="115"/>
      <c r="CE308" s="115"/>
      <c r="CF308" s="115"/>
      <c r="CG308" s="116"/>
      <c r="CH308" s="134"/>
      <c r="CI308" s="134"/>
      <c r="CJ308" s="134"/>
      <c r="CK308" s="134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5" customHeight="1" x14ac:dyDescent="0.4">
      <c r="A309" s="64">
        <f t="shared" si="242"/>
        <v>309</v>
      </c>
      <c r="B309" s="82"/>
      <c r="C309" s="82"/>
      <c r="D309" s="82"/>
      <c r="E309" s="82"/>
      <c r="F309" s="107" t="s">
        <v>53</v>
      </c>
      <c r="G309" s="82"/>
      <c r="H309" s="82"/>
      <c r="I309" s="82"/>
      <c r="J309" s="142">
        <f t="shared" si="252"/>
        <v>0</v>
      </c>
      <c r="K309" s="143">
        <f>SUM(K310:K335)/2</f>
        <v>0</v>
      </c>
      <c r="L309" s="143">
        <f t="shared" ref="L309:CG309" si="265">SUM(L310:L335)/2</f>
        <v>0</v>
      </c>
      <c r="M309" s="143">
        <f t="shared" si="265"/>
        <v>0</v>
      </c>
      <c r="N309" s="143">
        <f t="shared" si="265"/>
        <v>0</v>
      </c>
      <c r="O309" s="143">
        <f t="shared" si="265"/>
        <v>0</v>
      </c>
      <c r="P309" s="143">
        <f t="shared" si="265"/>
        <v>0</v>
      </c>
      <c r="Q309" s="143">
        <f t="shared" si="265"/>
        <v>0</v>
      </c>
      <c r="R309" s="143">
        <f t="shared" si="265"/>
        <v>0</v>
      </c>
      <c r="S309" s="143">
        <f t="shared" si="265"/>
        <v>0</v>
      </c>
      <c r="T309" s="143">
        <f t="shared" si="265"/>
        <v>0</v>
      </c>
      <c r="U309" s="143">
        <f t="shared" si="265"/>
        <v>0</v>
      </c>
      <c r="V309" s="143">
        <f t="shared" si="265"/>
        <v>0</v>
      </c>
      <c r="W309" s="143">
        <f t="shared" si="265"/>
        <v>0</v>
      </c>
      <c r="X309" s="143">
        <f t="shared" si="265"/>
        <v>0</v>
      </c>
      <c r="Y309" s="143">
        <f t="shared" si="265"/>
        <v>0</v>
      </c>
      <c r="Z309" s="143">
        <f t="shared" si="265"/>
        <v>0</v>
      </c>
      <c r="AA309" s="143">
        <f t="shared" si="265"/>
        <v>0</v>
      </c>
      <c r="AB309" s="143">
        <f t="shared" si="265"/>
        <v>0</v>
      </c>
      <c r="AC309" s="143">
        <f t="shared" si="265"/>
        <v>0</v>
      </c>
      <c r="AD309" s="143">
        <f t="shared" si="265"/>
        <v>0</v>
      </c>
      <c r="AE309" s="143">
        <f t="shared" si="265"/>
        <v>0</v>
      </c>
      <c r="AF309" s="143">
        <f t="shared" si="265"/>
        <v>0</v>
      </c>
      <c r="AG309" s="143">
        <f t="shared" si="265"/>
        <v>0</v>
      </c>
      <c r="AH309" s="143">
        <f t="shared" si="265"/>
        <v>0</v>
      </c>
      <c r="AI309" s="143">
        <f t="shared" si="265"/>
        <v>0</v>
      </c>
      <c r="AJ309" s="143">
        <f t="shared" si="265"/>
        <v>0</v>
      </c>
      <c r="AK309" s="143">
        <f t="shared" si="265"/>
        <v>0</v>
      </c>
      <c r="AL309" s="143">
        <f t="shared" si="265"/>
        <v>0</v>
      </c>
      <c r="AM309" s="143">
        <f t="shared" si="265"/>
        <v>0</v>
      </c>
      <c r="AN309" s="143">
        <f t="shared" si="265"/>
        <v>0</v>
      </c>
      <c r="AO309" s="143">
        <f t="shared" si="265"/>
        <v>0</v>
      </c>
      <c r="AP309" s="143">
        <f t="shared" si="265"/>
        <v>0</v>
      </c>
      <c r="AQ309" s="143">
        <f t="shared" si="265"/>
        <v>0</v>
      </c>
      <c r="AR309" s="143">
        <f t="shared" si="265"/>
        <v>0</v>
      </c>
      <c r="AS309" s="143">
        <f t="shared" si="265"/>
        <v>0</v>
      </c>
      <c r="AT309" s="143">
        <f t="shared" si="265"/>
        <v>0</v>
      </c>
      <c r="AU309" s="143">
        <f t="shared" si="265"/>
        <v>0</v>
      </c>
      <c r="AV309" s="143">
        <f t="shared" si="265"/>
        <v>0</v>
      </c>
      <c r="AW309" s="143">
        <f t="shared" si="265"/>
        <v>0</v>
      </c>
      <c r="AX309" s="143">
        <f t="shared" si="265"/>
        <v>0</v>
      </c>
      <c r="AY309" s="143">
        <f t="shared" si="265"/>
        <v>0</v>
      </c>
      <c r="AZ309" s="143">
        <f t="shared" si="265"/>
        <v>0</v>
      </c>
      <c r="BA309" s="143">
        <f t="shared" si="265"/>
        <v>0</v>
      </c>
      <c r="BB309" s="143">
        <f t="shared" si="265"/>
        <v>0</v>
      </c>
      <c r="BC309" s="143">
        <f t="shared" ref="BC309:CF309" si="266">SUM(BC310:BC335)/2</f>
        <v>0</v>
      </c>
      <c r="BD309" s="143">
        <f t="shared" si="266"/>
        <v>0</v>
      </c>
      <c r="BE309" s="143">
        <f t="shared" si="266"/>
        <v>0</v>
      </c>
      <c r="BF309" s="143">
        <f t="shared" si="266"/>
        <v>0</v>
      </c>
      <c r="BG309" s="143">
        <f t="shared" si="266"/>
        <v>0</v>
      </c>
      <c r="BH309" s="143">
        <f t="shared" si="266"/>
        <v>0</v>
      </c>
      <c r="BI309" s="143">
        <f t="shared" si="266"/>
        <v>0</v>
      </c>
      <c r="BJ309" s="143">
        <f t="shared" si="266"/>
        <v>0</v>
      </c>
      <c r="BK309" s="143">
        <f t="shared" si="266"/>
        <v>0</v>
      </c>
      <c r="BL309" s="143">
        <f t="shared" si="266"/>
        <v>0</v>
      </c>
      <c r="BM309" s="143">
        <f t="shared" si="266"/>
        <v>0</v>
      </c>
      <c r="BN309" s="143">
        <f t="shared" si="266"/>
        <v>0</v>
      </c>
      <c r="BO309" s="143">
        <f t="shared" si="266"/>
        <v>0</v>
      </c>
      <c r="BP309" s="143">
        <f t="shared" si="266"/>
        <v>0</v>
      </c>
      <c r="BQ309" s="143">
        <f t="shared" si="266"/>
        <v>0</v>
      </c>
      <c r="BR309" s="143">
        <f t="shared" si="266"/>
        <v>0</v>
      </c>
      <c r="BS309" s="143">
        <f t="shared" si="266"/>
        <v>0</v>
      </c>
      <c r="BT309" s="143">
        <f t="shared" si="266"/>
        <v>0</v>
      </c>
      <c r="BU309" s="143">
        <f t="shared" si="266"/>
        <v>0</v>
      </c>
      <c r="BV309" s="143">
        <f t="shared" si="266"/>
        <v>0</v>
      </c>
      <c r="BW309" s="143">
        <f t="shared" si="266"/>
        <v>0</v>
      </c>
      <c r="BX309" s="143">
        <f t="shared" si="266"/>
        <v>0</v>
      </c>
      <c r="BY309" s="143">
        <f t="shared" si="266"/>
        <v>0</v>
      </c>
      <c r="BZ309" s="143">
        <f t="shared" si="266"/>
        <v>0</v>
      </c>
      <c r="CA309" s="143">
        <f t="shared" si="266"/>
        <v>0</v>
      </c>
      <c r="CB309" s="143">
        <f t="shared" si="266"/>
        <v>0</v>
      </c>
      <c r="CC309" s="143">
        <f t="shared" si="266"/>
        <v>0</v>
      </c>
      <c r="CD309" s="143">
        <f t="shared" si="266"/>
        <v>0</v>
      </c>
      <c r="CE309" s="143">
        <f t="shared" si="266"/>
        <v>0</v>
      </c>
      <c r="CF309" s="143">
        <f t="shared" si="266"/>
        <v>0</v>
      </c>
      <c r="CG309" s="143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9"/>
      <c r="CN309" s="21"/>
      <c r="CQ309" s="72"/>
    </row>
    <row r="310" spans="1:100" ht="14.15" customHeight="1" x14ac:dyDescent="0.4">
      <c r="A310" s="64">
        <f t="shared" si="242"/>
        <v>310</v>
      </c>
      <c r="B310" s="82"/>
      <c r="C310" s="82"/>
      <c r="D310" s="82"/>
      <c r="E310" s="82"/>
      <c r="F310" s="110" t="s">
        <v>40</v>
      </c>
      <c r="G310" s="111" t="s">
        <v>177</v>
      </c>
      <c r="H310" s="82"/>
      <c r="I310" s="82"/>
      <c r="J310" s="74">
        <f t="shared" si="252"/>
        <v>0</v>
      </c>
      <c r="K310" s="108">
        <f>SUM(K311:K316)</f>
        <v>0</v>
      </c>
      <c r="L310" s="108">
        <f t="shared" ref="L310:CG310" si="268">SUM(L311:L316)</f>
        <v>0</v>
      </c>
      <c r="M310" s="108">
        <f t="shared" si="268"/>
        <v>0</v>
      </c>
      <c r="N310" s="108">
        <f t="shared" si="268"/>
        <v>0</v>
      </c>
      <c r="O310" s="108">
        <f t="shared" si="268"/>
        <v>0</v>
      </c>
      <c r="P310" s="108">
        <f t="shared" si="268"/>
        <v>0</v>
      </c>
      <c r="Q310" s="108">
        <f t="shared" si="268"/>
        <v>0</v>
      </c>
      <c r="R310" s="108">
        <f t="shared" si="268"/>
        <v>0</v>
      </c>
      <c r="S310" s="108">
        <f t="shared" si="268"/>
        <v>0</v>
      </c>
      <c r="T310" s="108">
        <f t="shared" si="268"/>
        <v>0</v>
      </c>
      <c r="U310" s="108">
        <f t="shared" si="268"/>
        <v>0</v>
      </c>
      <c r="V310" s="108">
        <f t="shared" si="268"/>
        <v>0</v>
      </c>
      <c r="W310" s="108">
        <f t="shared" si="268"/>
        <v>0</v>
      </c>
      <c r="X310" s="108">
        <f t="shared" si="268"/>
        <v>0</v>
      </c>
      <c r="Y310" s="108">
        <f t="shared" si="268"/>
        <v>0</v>
      </c>
      <c r="Z310" s="108">
        <f t="shared" si="268"/>
        <v>0</v>
      </c>
      <c r="AA310" s="108">
        <f t="shared" si="268"/>
        <v>0</v>
      </c>
      <c r="AB310" s="108">
        <f t="shared" si="268"/>
        <v>0</v>
      </c>
      <c r="AC310" s="108">
        <f t="shared" si="268"/>
        <v>0</v>
      </c>
      <c r="AD310" s="108">
        <f t="shared" si="268"/>
        <v>0</v>
      </c>
      <c r="AE310" s="108">
        <f t="shared" si="268"/>
        <v>0</v>
      </c>
      <c r="AF310" s="108">
        <f t="shared" si="268"/>
        <v>0</v>
      </c>
      <c r="AG310" s="108">
        <f t="shared" si="268"/>
        <v>0</v>
      </c>
      <c r="AH310" s="108">
        <f t="shared" si="268"/>
        <v>0</v>
      </c>
      <c r="AI310" s="108">
        <f t="shared" si="268"/>
        <v>0</v>
      </c>
      <c r="AJ310" s="108">
        <f t="shared" si="268"/>
        <v>0</v>
      </c>
      <c r="AK310" s="108">
        <f t="shared" si="268"/>
        <v>0</v>
      </c>
      <c r="AL310" s="108">
        <f t="shared" si="268"/>
        <v>0</v>
      </c>
      <c r="AM310" s="108">
        <f t="shared" si="268"/>
        <v>0</v>
      </c>
      <c r="AN310" s="108">
        <f t="shared" si="268"/>
        <v>0</v>
      </c>
      <c r="AO310" s="108">
        <f t="shared" si="268"/>
        <v>0</v>
      </c>
      <c r="AP310" s="108">
        <f t="shared" si="268"/>
        <v>0</v>
      </c>
      <c r="AQ310" s="108">
        <f t="shared" si="268"/>
        <v>0</v>
      </c>
      <c r="AR310" s="108">
        <f t="shared" si="268"/>
        <v>0</v>
      </c>
      <c r="AS310" s="108">
        <f t="shared" si="268"/>
        <v>0</v>
      </c>
      <c r="AT310" s="108">
        <f t="shared" si="268"/>
        <v>0</v>
      </c>
      <c r="AU310" s="108">
        <f t="shared" si="268"/>
        <v>0</v>
      </c>
      <c r="AV310" s="108">
        <f t="shared" si="268"/>
        <v>0</v>
      </c>
      <c r="AW310" s="108">
        <f t="shared" si="268"/>
        <v>0</v>
      </c>
      <c r="AX310" s="108">
        <f t="shared" si="268"/>
        <v>0</v>
      </c>
      <c r="AY310" s="108">
        <f t="shared" si="268"/>
        <v>0</v>
      </c>
      <c r="AZ310" s="108">
        <f t="shared" si="268"/>
        <v>0</v>
      </c>
      <c r="BA310" s="108">
        <f t="shared" si="268"/>
        <v>0</v>
      </c>
      <c r="BB310" s="108">
        <f t="shared" si="268"/>
        <v>0</v>
      </c>
      <c r="BC310" s="108">
        <f t="shared" si="268"/>
        <v>0</v>
      </c>
      <c r="BD310" s="108">
        <f t="shared" si="268"/>
        <v>0</v>
      </c>
      <c r="BE310" s="108">
        <f t="shared" si="268"/>
        <v>0</v>
      </c>
      <c r="BF310" s="108">
        <f t="shared" si="268"/>
        <v>0</v>
      </c>
      <c r="BG310" s="108">
        <f t="shared" si="268"/>
        <v>0</v>
      </c>
      <c r="BH310" s="108">
        <f t="shared" si="268"/>
        <v>0</v>
      </c>
      <c r="BI310" s="108">
        <f t="shared" si="268"/>
        <v>0</v>
      </c>
      <c r="BJ310" s="108">
        <f t="shared" si="268"/>
        <v>0</v>
      </c>
      <c r="BK310" s="108">
        <f t="shared" si="268"/>
        <v>0</v>
      </c>
      <c r="BL310" s="108">
        <f t="shared" si="268"/>
        <v>0</v>
      </c>
      <c r="BM310" s="108">
        <f t="shared" si="268"/>
        <v>0</v>
      </c>
      <c r="BN310" s="108">
        <f t="shared" si="268"/>
        <v>0</v>
      </c>
      <c r="BO310" s="108">
        <f t="shared" si="268"/>
        <v>0</v>
      </c>
      <c r="BP310" s="108">
        <f t="shared" si="268"/>
        <v>0</v>
      </c>
      <c r="BQ310" s="108">
        <f t="shared" si="268"/>
        <v>0</v>
      </c>
      <c r="BR310" s="108">
        <f t="shared" si="268"/>
        <v>0</v>
      </c>
      <c r="BS310" s="108">
        <f t="shared" si="268"/>
        <v>0</v>
      </c>
      <c r="BT310" s="108">
        <f t="shared" si="268"/>
        <v>0</v>
      </c>
      <c r="BU310" s="108">
        <f t="shared" si="268"/>
        <v>0</v>
      </c>
      <c r="BV310" s="108">
        <f t="shared" si="268"/>
        <v>0</v>
      </c>
      <c r="BW310" s="108">
        <f t="shared" si="268"/>
        <v>0</v>
      </c>
      <c r="BX310" s="108">
        <f t="shared" si="268"/>
        <v>0</v>
      </c>
      <c r="BY310" s="108">
        <f t="shared" si="268"/>
        <v>0</v>
      </c>
      <c r="BZ310" s="108">
        <f t="shared" si="268"/>
        <v>0</v>
      </c>
      <c r="CA310" s="108">
        <f t="shared" si="268"/>
        <v>0</v>
      </c>
      <c r="CB310" s="108">
        <f t="shared" si="268"/>
        <v>0</v>
      </c>
      <c r="CC310" s="108">
        <f t="shared" si="268"/>
        <v>0</v>
      </c>
      <c r="CD310" s="108">
        <f t="shared" si="268"/>
        <v>0</v>
      </c>
      <c r="CE310" s="108">
        <f t="shared" si="268"/>
        <v>0</v>
      </c>
      <c r="CF310" s="108">
        <f t="shared" si="268"/>
        <v>0</v>
      </c>
      <c r="CG310" s="109">
        <f t="shared" si="268"/>
        <v>0</v>
      </c>
      <c r="CH310" s="133">
        <f t="shared" ref="CH310:CK310" si="269">SUM(CH311:CH316)</f>
        <v>0</v>
      </c>
      <c r="CI310" s="133">
        <f t="shared" si="269"/>
        <v>0</v>
      </c>
      <c r="CJ310" s="133">
        <f t="shared" si="269"/>
        <v>0</v>
      </c>
      <c r="CK310" s="133">
        <f t="shared" si="269"/>
        <v>0</v>
      </c>
      <c r="CL310" s="8"/>
      <c r="CM310" s="89"/>
      <c r="CN310" s="21"/>
      <c r="CQ310" s="72"/>
    </row>
    <row r="311" spans="1:100" ht="14.15" customHeight="1" x14ac:dyDescent="0.4">
      <c r="A311" s="64">
        <f t="shared" si="242"/>
        <v>311</v>
      </c>
      <c r="B311" s="82"/>
      <c r="C311" s="82"/>
      <c r="D311" s="82"/>
      <c r="E311" s="82"/>
      <c r="F311" s="110"/>
      <c r="G311" s="84" t="s">
        <v>42</v>
      </c>
      <c r="H311" s="114" t="s">
        <v>178</v>
      </c>
      <c r="I311" s="82"/>
      <c r="J311" s="74">
        <f t="shared" si="252"/>
        <v>0</v>
      </c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 s="115"/>
      <c r="BR311" s="115"/>
      <c r="BS311" s="115"/>
      <c r="BT311" s="115"/>
      <c r="BU311" s="115"/>
      <c r="BV311" s="115"/>
      <c r="BW311" s="115"/>
      <c r="BX311" s="115"/>
      <c r="BY311" s="115"/>
      <c r="BZ311" s="115"/>
      <c r="CA311" s="115"/>
      <c r="CB311" s="115"/>
      <c r="CC311" s="115"/>
      <c r="CD311" s="115"/>
      <c r="CE311" s="115"/>
      <c r="CF311" s="115"/>
      <c r="CG311" s="116"/>
      <c r="CH311" s="134"/>
      <c r="CI311" s="134"/>
      <c r="CJ311" s="134"/>
      <c r="CK311" s="134"/>
      <c r="CL311" s="8"/>
      <c r="CM311" s="89"/>
      <c r="CN311" s="21"/>
      <c r="CQ311" s="72"/>
    </row>
    <row r="312" spans="1:100" ht="14.15" customHeight="1" x14ac:dyDescent="0.4">
      <c r="A312" s="64">
        <f t="shared" si="242"/>
        <v>312</v>
      </c>
      <c r="B312" s="82"/>
      <c r="C312" s="82"/>
      <c r="D312" s="82"/>
      <c r="E312" s="82"/>
      <c r="F312" s="110"/>
      <c r="G312" s="84" t="s">
        <v>55</v>
      </c>
      <c r="H312" s="114" t="s">
        <v>179</v>
      </c>
      <c r="I312" s="82"/>
      <c r="J312" s="74">
        <f t="shared" si="252"/>
        <v>0</v>
      </c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 s="115"/>
      <c r="BR312" s="115"/>
      <c r="BS312" s="115"/>
      <c r="BT312" s="115"/>
      <c r="BU312" s="115"/>
      <c r="BV312" s="115"/>
      <c r="BW312" s="115"/>
      <c r="BX312" s="115"/>
      <c r="BY312" s="115"/>
      <c r="BZ312" s="115"/>
      <c r="CA312" s="115"/>
      <c r="CB312" s="115"/>
      <c r="CC312" s="115"/>
      <c r="CD312" s="115"/>
      <c r="CE312" s="115"/>
      <c r="CF312" s="115"/>
      <c r="CG312" s="116"/>
      <c r="CH312" s="134"/>
      <c r="CI312" s="134"/>
      <c r="CJ312" s="134"/>
      <c r="CK312" s="134"/>
      <c r="CL312" s="8"/>
      <c r="CM312" s="89"/>
      <c r="CN312" s="21"/>
      <c r="CQ312" s="72"/>
    </row>
    <row r="313" spans="1:100" ht="14.15" customHeight="1" x14ac:dyDescent="0.4">
      <c r="A313" s="64">
        <f t="shared" si="242"/>
        <v>313</v>
      </c>
      <c r="B313" s="82"/>
      <c r="C313" s="82"/>
      <c r="D313" s="82"/>
      <c r="E313" s="82"/>
      <c r="F313" s="110"/>
      <c r="G313" s="84" t="s">
        <v>44</v>
      </c>
      <c r="H313" s="114" t="s">
        <v>180</v>
      </c>
      <c r="I313" s="82"/>
      <c r="J313" s="74">
        <f t="shared" si="252"/>
        <v>0</v>
      </c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115"/>
      <c r="BR313" s="115"/>
      <c r="BS313" s="115"/>
      <c r="BT313" s="115"/>
      <c r="BU313" s="115"/>
      <c r="BV313" s="115"/>
      <c r="BW313" s="115"/>
      <c r="BX313" s="115"/>
      <c r="BY313" s="115"/>
      <c r="BZ313" s="115"/>
      <c r="CA313" s="115"/>
      <c r="CB313" s="115"/>
      <c r="CC313" s="115"/>
      <c r="CD313" s="115"/>
      <c r="CE313" s="115"/>
      <c r="CF313" s="115"/>
      <c r="CG313" s="116"/>
      <c r="CH313" s="134"/>
      <c r="CI313" s="134"/>
      <c r="CJ313" s="134"/>
      <c r="CK313" s="134"/>
      <c r="CL313" s="8"/>
      <c r="CM313" s="89"/>
      <c r="CN313" s="21"/>
      <c r="CQ313" s="72"/>
    </row>
    <row r="314" spans="1:100" ht="14.15" customHeight="1" x14ac:dyDescent="0.4">
      <c r="A314" s="64">
        <f t="shared" si="242"/>
        <v>314</v>
      </c>
      <c r="B314" s="82"/>
      <c r="C314" s="82"/>
      <c r="D314" s="82"/>
      <c r="E314" s="82"/>
      <c r="F314" s="110"/>
      <c r="G314" s="84" t="s">
        <v>46</v>
      </c>
      <c r="H314" s="114" t="s">
        <v>181</v>
      </c>
      <c r="I314" s="82"/>
      <c r="J314" s="74">
        <f t="shared" si="252"/>
        <v>0</v>
      </c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 s="115"/>
      <c r="BR314" s="115"/>
      <c r="BS314" s="115"/>
      <c r="BT314" s="115"/>
      <c r="BU314" s="115"/>
      <c r="BV314" s="115"/>
      <c r="BW314" s="115"/>
      <c r="BX314" s="115"/>
      <c r="BY314" s="115"/>
      <c r="BZ314" s="115"/>
      <c r="CA314" s="115"/>
      <c r="CB314" s="115"/>
      <c r="CC314" s="115"/>
      <c r="CD314" s="115"/>
      <c r="CE314" s="115"/>
      <c r="CF314" s="115"/>
      <c r="CG314" s="116"/>
      <c r="CH314" s="134"/>
      <c r="CI314" s="134"/>
      <c r="CJ314" s="134"/>
      <c r="CK314" s="134"/>
      <c r="CL314" s="8"/>
      <c r="CM314" s="89"/>
      <c r="CN314" s="21"/>
      <c r="CQ314" s="72"/>
    </row>
    <row r="315" spans="1:100" ht="14.15" customHeight="1" x14ac:dyDescent="0.4">
      <c r="A315" s="64">
        <f t="shared" si="242"/>
        <v>315</v>
      </c>
      <c r="B315" s="82"/>
      <c r="C315" s="82"/>
      <c r="D315" s="82"/>
      <c r="E315" s="82"/>
      <c r="F315" s="112"/>
      <c r="G315" s="84" t="s">
        <v>48</v>
      </c>
      <c r="H315" s="114" t="s">
        <v>182</v>
      </c>
      <c r="I315" s="84"/>
      <c r="J315" s="74">
        <f t="shared" si="252"/>
        <v>0</v>
      </c>
      <c r="K315" s="85"/>
      <c r="L315" s="115"/>
      <c r="M315" s="11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7"/>
      <c r="CH315" s="135"/>
      <c r="CI315" s="135"/>
      <c r="CJ315" s="135"/>
      <c r="CK315" s="135"/>
      <c r="CL315" s="8"/>
      <c r="CM315" s="89"/>
      <c r="CN315" s="21"/>
      <c r="CQ315" s="72"/>
    </row>
    <row r="316" spans="1:100" ht="14.15" customHeight="1" x14ac:dyDescent="0.4">
      <c r="A316" s="64">
        <f t="shared" si="242"/>
        <v>316</v>
      </c>
      <c r="B316" s="82"/>
      <c r="C316" s="82"/>
      <c r="D316" s="82"/>
      <c r="E316" s="82"/>
      <c r="F316" s="112"/>
      <c r="G316" s="84" t="s">
        <v>50</v>
      </c>
      <c r="H316" s="114" t="s">
        <v>183</v>
      </c>
      <c r="I316" s="84"/>
      <c r="J316" s="74">
        <f t="shared" si="252"/>
        <v>0</v>
      </c>
      <c r="K316" s="85"/>
      <c r="L316" s="115"/>
      <c r="M316" s="11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7"/>
      <c r="CH316" s="135"/>
      <c r="CI316" s="135"/>
      <c r="CJ316" s="135"/>
      <c r="CK316" s="135"/>
      <c r="CL316" s="8"/>
      <c r="CM316" s="89"/>
      <c r="CN316" s="21"/>
      <c r="CQ316" s="72"/>
    </row>
    <row r="317" spans="1:100" ht="14.15" customHeight="1" x14ac:dyDescent="0.4">
      <c r="A317" s="64">
        <f t="shared" si="242"/>
        <v>317</v>
      </c>
      <c r="B317" s="82"/>
      <c r="C317" s="82"/>
      <c r="D317" s="82"/>
      <c r="E317" s="82"/>
      <c r="F317" s="110" t="s">
        <v>52</v>
      </c>
      <c r="G317" s="111" t="s">
        <v>184</v>
      </c>
      <c r="H317" s="82"/>
      <c r="I317" s="82"/>
      <c r="J317" s="74">
        <f t="shared" si="252"/>
        <v>0</v>
      </c>
      <c r="K317" s="108">
        <f>SUM(K318:K323)</f>
        <v>0</v>
      </c>
      <c r="L317" s="108">
        <f t="shared" ref="L317:CG317" si="270">SUM(L318:L323)</f>
        <v>0</v>
      </c>
      <c r="M317" s="108">
        <f t="shared" si="270"/>
        <v>0</v>
      </c>
      <c r="N317" s="108">
        <f t="shared" si="270"/>
        <v>0</v>
      </c>
      <c r="O317" s="108">
        <f t="shared" si="270"/>
        <v>0</v>
      </c>
      <c r="P317" s="108">
        <f t="shared" si="270"/>
        <v>0</v>
      </c>
      <c r="Q317" s="108">
        <f t="shared" si="270"/>
        <v>0</v>
      </c>
      <c r="R317" s="108">
        <f t="shared" si="270"/>
        <v>0</v>
      </c>
      <c r="S317" s="108">
        <f t="shared" si="270"/>
        <v>0</v>
      </c>
      <c r="T317" s="108">
        <f t="shared" si="270"/>
        <v>0</v>
      </c>
      <c r="U317" s="108">
        <f t="shared" si="270"/>
        <v>0</v>
      </c>
      <c r="V317" s="108">
        <f t="shared" si="270"/>
        <v>0</v>
      </c>
      <c r="W317" s="108">
        <f t="shared" si="270"/>
        <v>0</v>
      </c>
      <c r="X317" s="108">
        <f t="shared" si="270"/>
        <v>0</v>
      </c>
      <c r="Y317" s="108">
        <f t="shared" si="270"/>
        <v>0</v>
      </c>
      <c r="Z317" s="108">
        <f t="shared" si="270"/>
        <v>0</v>
      </c>
      <c r="AA317" s="108">
        <f t="shared" si="270"/>
        <v>0</v>
      </c>
      <c r="AB317" s="108">
        <f t="shared" si="270"/>
        <v>0</v>
      </c>
      <c r="AC317" s="108">
        <f t="shared" si="270"/>
        <v>0</v>
      </c>
      <c r="AD317" s="108">
        <f t="shared" si="270"/>
        <v>0</v>
      </c>
      <c r="AE317" s="108">
        <f t="shared" si="270"/>
        <v>0</v>
      </c>
      <c r="AF317" s="108">
        <f t="shared" si="270"/>
        <v>0</v>
      </c>
      <c r="AG317" s="108">
        <f t="shared" si="270"/>
        <v>0</v>
      </c>
      <c r="AH317" s="108">
        <f t="shared" si="270"/>
        <v>0</v>
      </c>
      <c r="AI317" s="108">
        <f t="shared" si="270"/>
        <v>0</v>
      </c>
      <c r="AJ317" s="108">
        <f t="shared" si="270"/>
        <v>0</v>
      </c>
      <c r="AK317" s="108">
        <f t="shared" si="270"/>
        <v>0</v>
      </c>
      <c r="AL317" s="108">
        <f t="shared" si="270"/>
        <v>0</v>
      </c>
      <c r="AM317" s="108">
        <f t="shared" si="270"/>
        <v>0</v>
      </c>
      <c r="AN317" s="108">
        <f t="shared" si="270"/>
        <v>0</v>
      </c>
      <c r="AO317" s="108">
        <f t="shared" si="270"/>
        <v>0</v>
      </c>
      <c r="AP317" s="108">
        <f t="shared" si="270"/>
        <v>0</v>
      </c>
      <c r="AQ317" s="108">
        <f t="shared" si="270"/>
        <v>0</v>
      </c>
      <c r="AR317" s="108">
        <f t="shared" si="270"/>
        <v>0</v>
      </c>
      <c r="AS317" s="108">
        <f t="shared" si="270"/>
        <v>0</v>
      </c>
      <c r="AT317" s="108">
        <f t="shared" si="270"/>
        <v>0</v>
      </c>
      <c r="AU317" s="108">
        <f t="shared" si="270"/>
        <v>0</v>
      </c>
      <c r="AV317" s="108">
        <f t="shared" si="270"/>
        <v>0</v>
      </c>
      <c r="AW317" s="108">
        <f t="shared" si="270"/>
        <v>0</v>
      </c>
      <c r="AX317" s="108">
        <f t="shared" si="270"/>
        <v>0</v>
      </c>
      <c r="AY317" s="108">
        <f t="shared" si="270"/>
        <v>0</v>
      </c>
      <c r="AZ317" s="108">
        <f t="shared" si="270"/>
        <v>0</v>
      </c>
      <c r="BA317" s="108">
        <f t="shared" si="270"/>
        <v>0</v>
      </c>
      <c r="BB317" s="108">
        <f t="shared" si="270"/>
        <v>0</v>
      </c>
      <c r="BC317" s="108">
        <f t="shared" si="270"/>
        <v>0</v>
      </c>
      <c r="BD317" s="108">
        <f t="shared" si="270"/>
        <v>0</v>
      </c>
      <c r="BE317" s="108">
        <f t="shared" si="270"/>
        <v>0</v>
      </c>
      <c r="BF317" s="108">
        <f t="shared" si="270"/>
        <v>0</v>
      </c>
      <c r="BG317" s="108">
        <f t="shared" si="270"/>
        <v>0</v>
      </c>
      <c r="BH317" s="108">
        <f t="shared" si="270"/>
        <v>0</v>
      </c>
      <c r="BI317" s="108">
        <f t="shared" si="270"/>
        <v>0</v>
      </c>
      <c r="BJ317" s="108">
        <f t="shared" si="270"/>
        <v>0</v>
      </c>
      <c r="BK317" s="108">
        <f t="shared" si="270"/>
        <v>0</v>
      </c>
      <c r="BL317" s="108">
        <f t="shared" si="270"/>
        <v>0</v>
      </c>
      <c r="BM317" s="108">
        <f t="shared" si="270"/>
        <v>0</v>
      </c>
      <c r="BN317" s="108">
        <f t="shared" si="270"/>
        <v>0</v>
      </c>
      <c r="BO317" s="108">
        <f t="shared" si="270"/>
        <v>0</v>
      </c>
      <c r="BP317" s="108">
        <f t="shared" si="270"/>
        <v>0</v>
      </c>
      <c r="BQ317" s="108">
        <f t="shared" si="270"/>
        <v>0</v>
      </c>
      <c r="BR317" s="108">
        <f t="shared" si="270"/>
        <v>0</v>
      </c>
      <c r="BS317" s="108">
        <f t="shared" si="270"/>
        <v>0</v>
      </c>
      <c r="BT317" s="108">
        <f t="shared" si="270"/>
        <v>0</v>
      </c>
      <c r="BU317" s="108">
        <f t="shared" si="270"/>
        <v>0</v>
      </c>
      <c r="BV317" s="108">
        <f t="shared" si="270"/>
        <v>0</v>
      </c>
      <c r="BW317" s="108">
        <f t="shared" si="270"/>
        <v>0</v>
      </c>
      <c r="BX317" s="108">
        <f t="shared" si="270"/>
        <v>0</v>
      </c>
      <c r="BY317" s="108">
        <f t="shared" si="270"/>
        <v>0</v>
      </c>
      <c r="BZ317" s="108">
        <f t="shared" si="270"/>
        <v>0</v>
      </c>
      <c r="CA317" s="108">
        <f t="shared" si="270"/>
        <v>0</v>
      </c>
      <c r="CB317" s="108">
        <f t="shared" si="270"/>
        <v>0</v>
      </c>
      <c r="CC317" s="108">
        <f t="shared" si="270"/>
        <v>0</v>
      </c>
      <c r="CD317" s="108">
        <f t="shared" si="270"/>
        <v>0</v>
      </c>
      <c r="CE317" s="108">
        <f t="shared" si="270"/>
        <v>0</v>
      </c>
      <c r="CF317" s="108">
        <f t="shared" si="270"/>
        <v>0</v>
      </c>
      <c r="CG317" s="109">
        <f t="shared" si="270"/>
        <v>0</v>
      </c>
      <c r="CH317" s="133">
        <f t="shared" ref="CH317:CK317" si="271">SUM(CH318:CH323)</f>
        <v>0</v>
      </c>
      <c r="CI317" s="133">
        <f t="shared" si="271"/>
        <v>0</v>
      </c>
      <c r="CJ317" s="133">
        <f t="shared" si="271"/>
        <v>0</v>
      </c>
      <c r="CK317" s="133">
        <f t="shared" si="271"/>
        <v>0</v>
      </c>
      <c r="CL317" s="8"/>
      <c r="CM317" s="89"/>
      <c r="CN317" s="21"/>
      <c r="CQ317" s="72"/>
    </row>
    <row r="318" spans="1:100" ht="14.15" customHeight="1" x14ac:dyDescent="0.4">
      <c r="A318" s="64">
        <f t="shared" si="242"/>
        <v>318</v>
      </c>
      <c r="B318" s="82"/>
      <c r="C318" s="82"/>
      <c r="D318" s="82"/>
      <c r="E318" s="82"/>
      <c r="F318" s="110"/>
      <c r="G318" s="84" t="s">
        <v>42</v>
      </c>
      <c r="H318" s="114" t="s">
        <v>178</v>
      </c>
      <c r="I318" s="82"/>
      <c r="J318" s="74">
        <f t="shared" si="252"/>
        <v>0</v>
      </c>
      <c r="K318" s="8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 s="115"/>
      <c r="BR318" s="115"/>
      <c r="BS318" s="115"/>
      <c r="BT318" s="115"/>
      <c r="BU318" s="115"/>
      <c r="BV318" s="115"/>
      <c r="BW318" s="115"/>
      <c r="BX318" s="115"/>
      <c r="BY318" s="115"/>
      <c r="BZ318" s="115"/>
      <c r="CA318" s="115"/>
      <c r="CB318" s="115"/>
      <c r="CC318" s="115"/>
      <c r="CD318" s="115"/>
      <c r="CE318" s="115"/>
      <c r="CF318" s="115"/>
      <c r="CG318" s="116"/>
      <c r="CH318" s="134"/>
      <c r="CI318" s="134"/>
      <c r="CJ318" s="134"/>
      <c r="CK318" s="134"/>
      <c r="CL318" s="8"/>
      <c r="CM318" s="89"/>
      <c r="CN318" s="21"/>
      <c r="CQ318" s="72"/>
    </row>
    <row r="319" spans="1:100" ht="14.15" customHeight="1" x14ac:dyDescent="0.4">
      <c r="A319" s="64">
        <f t="shared" si="242"/>
        <v>319</v>
      </c>
      <c r="B319" s="82"/>
      <c r="C319" s="82"/>
      <c r="D319" s="82"/>
      <c r="E319" s="82"/>
      <c r="F319" s="110"/>
      <c r="G319" s="84" t="s">
        <v>55</v>
      </c>
      <c r="H319" s="114" t="s">
        <v>179</v>
      </c>
      <c r="I319" s="82"/>
      <c r="J319" s="74">
        <f t="shared" si="252"/>
        <v>0</v>
      </c>
      <c r="K319" s="8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 s="115"/>
      <c r="BR319" s="115"/>
      <c r="BS319" s="115"/>
      <c r="BT319" s="115"/>
      <c r="BU319" s="115"/>
      <c r="BV319" s="115"/>
      <c r="BW319" s="115"/>
      <c r="BX319" s="115"/>
      <c r="BY319" s="115"/>
      <c r="BZ319" s="115"/>
      <c r="CA319" s="115"/>
      <c r="CB319" s="115"/>
      <c r="CC319" s="115"/>
      <c r="CD319" s="115"/>
      <c r="CE319" s="115"/>
      <c r="CF319" s="115"/>
      <c r="CG319" s="116"/>
      <c r="CH319" s="134"/>
      <c r="CI319" s="134"/>
      <c r="CJ319" s="134"/>
      <c r="CK319" s="134"/>
      <c r="CL319" s="8"/>
      <c r="CM319" s="89"/>
      <c r="CN319" s="21"/>
      <c r="CQ319" s="72"/>
    </row>
    <row r="320" spans="1:100" ht="14.15" customHeight="1" x14ac:dyDescent="0.4">
      <c r="A320" s="64">
        <f t="shared" si="242"/>
        <v>320</v>
      </c>
      <c r="B320" s="82"/>
      <c r="C320" s="82"/>
      <c r="D320" s="82"/>
      <c r="E320" s="82"/>
      <c r="F320" s="110"/>
      <c r="G320" s="84" t="s">
        <v>44</v>
      </c>
      <c r="H320" s="114" t="s">
        <v>180</v>
      </c>
      <c r="I320" s="82"/>
      <c r="J320" s="74">
        <f t="shared" si="252"/>
        <v>0</v>
      </c>
      <c r="K320" s="8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115"/>
      <c r="BR320" s="115"/>
      <c r="BS320" s="115"/>
      <c r="BT320" s="115"/>
      <c r="BU320" s="115"/>
      <c r="BV320" s="115"/>
      <c r="BW320" s="115"/>
      <c r="BX320" s="115"/>
      <c r="BY320" s="115"/>
      <c r="BZ320" s="115"/>
      <c r="CA320" s="115"/>
      <c r="CB320" s="115"/>
      <c r="CC320" s="115"/>
      <c r="CD320" s="115"/>
      <c r="CE320" s="115"/>
      <c r="CF320" s="115"/>
      <c r="CG320" s="116"/>
      <c r="CH320" s="134"/>
      <c r="CI320" s="134"/>
      <c r="CJ320" s="134"/>
      <c r="CK320" s="134"/>
      <c r="CL320" s="8"/>
      <c r="CM320" s="89"/>
      <c r="CN320" s="21"/>
      <c r="CQ320" s="72"/>
    </row>
    <row r="321" spans="1:100" ht="14.15" customHeight="1" x14ac:dyDescent="0.4">
      <c r="A321" s="64">
        <f t="shared" si="242"/>
        <v>321</v>
      </c>
      <c r="B321" s="82"/>
      <c r="C321" s="82"/>
      <c r="D321" s="82"/>
      <c r="E321" s="82"/>
      <c r="F321" s="110"/>
      <c r="G321" s="84" t="s">
        <v>46</v>
      </c>
      <c r="H321" s="114" t="s">
        <v>181</v>
      </c>
      <c r="I321" s="82"/>
      <c r="J321" s="74">
        <f t="shared" si="252"/>
        <v>0</v>
      </c>
      <c r="K321" s="8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 s="115"/>
      <c r="BR321" s="115"/>
      <c r="BS321" s="115"/>
      <c r="BT321" s="115"/>
      <c r="BU321" s="115"/>
      <c r="BV321" s="115"/>
      <c r="BW321" s="115"/>
      <c r="BX321" s="115"/>
      <c r="BY321" s="115"/>
      <c r="BZ321" s="115"/>
      <c r="CA321" s="115"/>
      <c r="CB321" s="115"/>
      <c r="CC321" s="115"/>
      <c r="CD321" s="115"/>
      <c r="CE321" s="115"/>
      <c r="CF321" s="115"/>
      <c r="CG321" s="116"/>
      <c r="CH321" s="134"/>
      <c r="CI321" s="134"/>
      <c r="CJ321" s="134"/>
      <c r="CK321" s="134"/>
      <c r="CL321" s="8"/>
      <c r="CM321" s="89"/>
      <c r="CN321" s="21"/>
      <c r="CQ321" s="72"/>
    </row>
    <row r="322" spans="1:100" ht="14.15" customHeight="1" x14ac:dyDescent="0.4">
      <c r="A322" s="64">
        <f t="shared" si="242"/>
        <v>322</v>
      </c>
      <c r="B322" s="82"/>
      <c r="C322" s="82"/>
      <c r="D322" s="82"/>
      <c r="E322" s="82"/>
      <c r="F322" s="110"/>
      <c r="G322" s="84" t="s">
        <v>48</v>
      </c>
      <c r="H322" s="114" t="s">
        <v>182</v>
      </c>
      <c r="I322" s="84"/>
      <c r="J322" s="74">
        <f t="shared" si="252"/>
        <v>0</v>
      </c>
      <c r="K322" s="85"/>
      <c r="L322" s="115"/>
      <c r="M322" s="11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7"/>
      <c r="CH322" s="135"/>
      <c r="CI322" s="135"/>
      <c r="CJ322" s="135"/>
      <c r="CK322" s="135"/>
      <c r="CL322" s="8"/>
      <c r="CM322" s="89"/>
      <c r="CN322" s="21"/>
      <c r="CQ322" s="72"/>
    </row>
    <row r="323" spans="1:100" ht="14.15" customHeight="1" x14ac:dyDescent="0.4">
      <c r="A323" s="64">
        <f t="shared" si="242"/>
        <v>323</v>
      </c>
      <c r="B323" s="82"/>
      <c r="C323" s="82"/>
      <c r="D323" s="82"/>
      <c r="E323" s="82"/>
      <c r="F323" s="112"/>
      <c r="G323" s="84" t="s">
        <v>50</v>
      </c>
      <c r="H323" s="114" t="s">
        <v>183</v>
      </c>
      <c r="I323" s="84"/>
      <c r="J323" s="74">
        <f t="shared" si="252"/>
        <v>0</v>
      </c>
      <c r="K323" s="85"/>
      <c r="L323" s="115"/>
      <c r="M323" s="11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7"/>
      <c r="CH323" s="135"/>
      <c r="CI323" s="135"/>
      <c r="CJ323" s="135"/>
      <c r="CK323" s="135"/>
      <c r="CL323" s="8"/>
      <c r="CM323" s="89"/>
      <c r="CN323" s="21"/>
      <c r="CQ323" s="72"/>
    </row>
    <row r="324" spans="1:100" ht="14.15" customHeight="1" x14ac:dyDescent="0.4">
      <c r="A324" s="64">
        <f t="shared" si="242"/>
        <v>324</v>
      </c>
      <c r="B324" s="82"/>
      <c r="C324" s="82"/>
      <c r="D324" s="82"/>
      <c r="E324" s="82"/>
      <c r="F324" s="110" t="s">
        <v>74</v>
      </c>
      <c r="G324" s="111" t="s">
        <v>185</v>
      </c>
      <c r="H324" s="82"/>
      <c r="I324" s="82"/>
      <c r="J324" s="74">
        <f t="shared" si="252"/>
        <v>0</v>
      </c>
      <c r="K324" s="108">
        <f>SUM(K325:K330)</f>
        <v>0</v>
      </c>
      <c r="L324" s="108">
        <f t="shared" ref="L324:CG324" si="272">SUM(L325:L330)</f>
        <v>0</v>
      </c>
      <c r="M324" s="108">
        <f t="shared" si="272"/>
        <v>0</v>
      </c>
      <c r="N324" s="108">
        <f t="shared" si="272"/>
        <v>0</v>
      </c>
      <c r="O324" s="108">
        <f t="shared" si="272"/>
        <v>0</v>
      </c>
      <c r="P324" s="108">
        <f t="shared" si="272"/>
        <v>0</v>
      </c>
      <c r="Q324" s="108">
        <f t="shared" si="272"/>
        <v>0</v>
      </c>
      <c r="R324" s="108">
        <f t="shared" si="272"/>
        <v>0</v>
      </c>
      <c r="S324" s="108">
        <f t="shared" si="272"/>
        <v>0</v>
      </c>
      <c r="T324" s="108">
        <f t="shared" si="272"/>
        <v>0</v>
      </c>
      <c r="U324" s="108">
        <f t="shared" si="272"/>
        <v>0</v>
      </c>
      <c r="V324" s="108">
        <f t="shared" si="272"/>
        <v>0</v>
      </c>
      <c r="W324" s="108">
        <f t="shared" si="272"/>
        <v>0</v>
      </c>
      <c r="X324" s="108">
        <f t="shared" si="272"/>
        <v>0</v>
      </c>
      <c r="Y324" s="108">
        <f t="shared" si="272"/>
        <v>0</v>
      </c>
      <c r="Z324" s="108">
        <f t="shared" si="272"/>
        <v>0</v>
      </c>
      <c r="AA324" s="108">
        <f t="shared" si="272"/>
        <v>0</v>
      </c>
      <c r="AB324" s="108">
        <f t="shared" si="272"/>
        <v>0</v>
      </c>
      <c r="AC324" s="108">
        <f t="shared" si="272"/>
        <v>0</v>
      </c>
      <c r="AD324" s="108">
        <f t="shared" si="272"/>
        <v>0</v>
      </c>
      <c r="AE324" s="108">
        <f t="shared" si="272"/>
        <v>0</v>
      </c>
      <c r="AF324" s="108">
        <f t="shared" si="272"/>
        <v>0</v>
      </c>
      <c r="AG324" s="108">
        <f t="shared" si="272"/>
        <v>0</v>
      </c>
      <c r="AH324" s="108">
        <f t="shared" si="272"/>
        <v>0</v>
      </c>
      <c r="AI324" s="108">
        <f t="shared" si="272"/>
        <v>0</v>
      </c>
      <c r="AJ324" s="108">
        <f t="shared" si="272"/>
        <v>0</v>
      </c>
      <c r="AK324" s="108">
        <f t="shared" si="272"/>
        <v>0</v>
      </c>
      <c r="AL324" s="108">
        <f t="shared" si="272"/>
        <v>0</v>
      </c>
      <c r="AM324" s="108">
        <f t="shared" si="272"/>
        <v>0</v>
      </c>
      <c r="AN324" s="108">
        <f t="shared" si="272"/>
        <v>0</v>
      </c>
      <c r="AO324" s="108">
        <f t="shared" si="272"/>
        <v>0</v>
      </c>
      <c r="AP324" s="108">
        <f t="shared" si="272"/>
        <v>0</v>
      </c>
      <c r="AQ324" s="108">
        <f t="shared" si="272"/>
        <v>0</v>
      </c>
      <c r="AR324" s="108">
        <f t="shared" si="272"/>
        <v>0</v>
      </c>
      <c r="AS324" s="108">
        <f t="shared" si="272"/>
        <v>0</v>
      </c>
      <c r="AT324" s="108">
        <f t="shared" si="272"/>
        <v>0</v>
      </c>
      <c r="AU324" s="108">
        <f t="shared" si="272"/>
        <v>0</v>
      </c>
      <c r="AV324" s="108">
        <f t="shared" si="272"/>
        <v>0</v>
      </c>
      <c r="AW324" s="108">
        <f t="shared" si="272"/>
        <v>0</v>
      </c>
      <c r="AX324" s="108">
        <f t="shared" si="272"/>
        <v>0</v>
      </c>
      <c r="AY324" s="108">
        <f t="shared" si="272"/>
        <v>0</v>
      </c>
      <c r="AZ324" s="108">
        <f t="shared" si="272"/>
        <v>0</v>
      </c>
      <c r="BA324" s="108">
        <f t="shared" si="272"/>
        <v>0</v>
      </c>
      <c r="BB324" s="108">
        <f t="shared" si="272"/>
        <v>0</v>
      </c>
      <c r="BC324" s="108">
        <f t="shared" si="272"/>
        <v>0</v>
      </c>
      <c r="BD324" s="108">
        <f t="shared" si="272"/>
        <v>0</v>
      </c>
      <c r="BE324" s="108">
        <f t="shared" si="272"/>
        <v>0</v>
      </c>
      <c r="BF324" s="108">
        <f t="shared" si="272"/>
        <v>0</v>
      </c>
      <c r="BG324" s="108">
        <f t="shared" si="272"/>
        <v>0</v>
      </c>
      <c r="BH324" s="108">
        <f t="shared" si="272"/>
        <v>0</v>
      </c>
      <c r="BI324" s="108">
        <f t="shared" si="272"/>
        <v>0</v>
      </c>
      <c r="BJ324" s="108">
        <f t="shared" si="272"/>
        <v>0</v>
      </c>
      <c r="BK324" s="108">
        <f t="shared" si="272"/>
        <v>0</v>
      </c>
      <c r="BL324" s="108">
        <f t="shared" si="272"/>
        <v>0</v>
      </c>
      <c r="BM324" s="108">
        <f t="shared" si="272"/>
        <v>0</v>
      </c>
      <c r="BN324" s="108">
        <f t="shared" si="272"/>
        <v>0</v>
      </c>
      <c r="BO324" s="108">
        <f t="shared" si="272"/>
        <v>0</v>
      </c>
      <c r="BP324" s="108">
        <f t="shared" si="272"/>
        <v>0</v>
      </c>
      <c r="BQ324" s="108">
        <f t="shared" si="272"/>
        <v>0</v>
      </c>
      <c r="BR324" s="108">
        <f t="shared" si="272"/>
        <v>0</v>
      </c>
      <c r="BS324" s="108">
        <f t="shared" si="272"/>
        <v>0</v>
      </c>
      <c r="BT324" s="108">
        <f t="shared" si="272"/>
        <v>0</v>
      </c>
      <c r="BU324" s="108">
        <f t="shared" si="272"/>
        <v>0</v>
      </c>
      <c r="BV324" s="108">
        <f t="shared" si="272"/>
        <v>0</v>
      </c>
      <c r="BW324" s="108">
        <f t="shared" si="272"/>
        <v>0</v>
      </c>
      <c r="BX324" s="108">
        <f t="shared" si="272"/>
        <v>0</v>
      </c>
      <c r="BY324" s="108">
        <f t="shared" si="272"/>
        <v>0</v>
      </c>
      <c r="BZ324" s="108">
        <f t="shared" si="272"/>
        <v>0</v>
      </c>
      <c r="CA324" s="108">
        <f t="shared" si="272"/>
        <v>0</v>
      </c>
      <c r="CB324" s="108">
        <f t="shared" si="272"/>
        <v>0</v>
      </c>
      <c r="CC324" s="108">
        <f t="shared" si="272"/>
        <v>0</v>
      </c>
      <c r="CD324" s="108">
        <f t="shared" si="272"/>
        <v>0</v>
      </c>
      <c r="CE324" s="108">
        <f t="shared" si="272"/>
        <v>0</v>
      </c>
      <c r="CF324" s="108">
        <f t="shared" si="272"/>
        <v>0</v>
      </c>
      <c r="CG324" s="109">
        <f t="shared" si="272"/>
        <v>0</v>
      </c>
      <c r="CH324" s="133">
        <f t="shared" ref="CH324:CK324" si="273">SUM(CH325:CH330)</f>
        <v>0</v>
      </c>
      <c r="CI324" s="133">
        <f t="shared" si="273"/>
        <v>0</v>
      </c>
      <c r="CJ324" s="133">
        <f t="shared" si="273"/>
        <v>0</v>
      </c>
      <c r="CK324" s="133">
        <f t="shared" si="273"/>
        <v>0</v>
      </c>
      <c r="CL324" s="8"/>
      <c r="CM324" s="89"/>
      <c r="CN324" s="21"/>
      <c r="CQ324" s="72"/>
    </row>
    <row r="325" spans="1:100" ht="14.15" customHeight="1" x14ac:dyDescent="0.4">
      <c r="A325" s="64">
        <f t="shared" si="242"/>
        <v>325</v>
      </c>
      <c r="B325" s="82"/>
      <c r="C325" s="82"/>
      <c r="D325" s="82"/>
      <c r="E325" s="82"/>
      <c r="F325" s="110"/>
      <c r="G325" s="84" t="s">
        <v>42</v>
      </c>
      <c r="H325" s="114" t="s">
        <v>178</v>
      </c>
      <c r="I325" s="82"/>
      <c r="J325" s="74">
        <f t="shared" si="252"/>
        <v>0</v>
      </c>
      <c r="K325" s="8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 s="115"/>
      <c r="BR325" s="115"/>
      <c r="BS325" s="115"/>
      <c r="BT325" s="115"/>
      <c r="BU325" s="115"/>
      <c r="BV325" s="115"/>
      <c r="BW325" s="115"/>
      <c r="BX325" s="115"/>
      <c r="BY325" s="115"/>
      <c r="BZ325" s="115"/>
      <c r="CA325" s="115"/>
      <c r="CB325" s="115"/>
      <c r="CC325" s="115"/>
      <c r="CD325" s="115"/>
      <c r="CE325" s="115"/>
      <c r="CF325" s="115"/>
      <c r="CG325" s="116"/>
      <c r="CH325" s="134"/>
      <c r="CI325" s="134"/>
      <c r="CJ325" s="134"/>
      <c r="CK325" s="134"/>
      <c r="CL325" s="8"/>
      <c r="CM325" s="89"/>
      <c r="CN325" s="21"/>
      <c r="CQ325" s="72"/>
    </row>
    <row r="326" spans="1:100" ht="14.15" customHeight="1" x14ac:dyDescent="0.4">
      <c r="A326" s="64">
        <f t="shared" si="242"/>
        <v>326</v>
      </c>
      <c r="B326" s="82"/>
      <c r="C326" s="82"/>
      <c r="D326" s="82"/>
      <c r="E326" s="82"/>
      <c r="F326" s="110"/>
      <c r="G326" s="84" t="s">
        <v>55</v>
      </c>
      <c r="H326" s="114" t="s">
        <v>179</v>
      </c>
      <c r="I326" s="82"/>
      <c r="J326" s="74">
        <f t="shared" si="252"/>
        <v>0</v>
      </c>
      <c r="K326" s="8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 s="115"/>
      <c r="BR326" s="115"/>
      <c r="BS326" s="115"/>
      <c r="BT326" s="115"/>
      <c r="BU326" s="115"/>
      <c r="BV326" s="115"/>
      <c r="BW326" s="115"/>
      <c r="BX326" s="115"/>
      <c r="BY326" s="115"/>
      <c r="BZ326" s="115"/>
      <c r="CA326" s="115"/>
      <c r="CB326" s="115"/>
      <c r="CC326" s="115"/>
      <c r="CD326" s="115"/>
      <c r="CE326" s="115"/>
      <c r="CF326" s="115"/>
      <c r="CG326" s="116"/>
      <c r="CH326" s="134"/>
      <c r="CI326" s="134"/>
      <c r="CJ326" s="134"/>
      <c r="CK326" s="134"/>
      <c r="CL326" s="8"/>
      <c r="CM326" s="89"/>
      <c r="CN326" s="21"/>
      <c r="CQ326" s="72"/>
    </row>
    <row r="327" spans="1:100" ht="14.15" customHeight="1" x14ac:dyDescent="0.4">
      <c r="A327" s="64">
        <f t="shared" si="242"/>
        <v>327</v>
      </c>
      <c r="B327" s="82"/>
      <c r="C327" s="82"/>
      <c r="D327" s="82"/>
      <c r="E327" s="82"/>
      <c r="F327" s="110"/>
      <c r="G327" s="84" t="s">
        <v>44</v>
      </c>
      <c r="H327" s="114" t="s">
        <v>180</v>
      </c>
      <c r="I327" s="82"/>
      <c r="J327" s="74">
        <f t="shared" si="252"/>
        <v>0</v>
      </c>
      <c r="K327" s="8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 s="115"/>
      <c r="BR327" s="115"/>
      <c r="BS327" s="115"/>
      <c r="BT327" s="115"/>
      <c r="BU327" s="115"/>
      <c r="BV327" s="115"/>
      <c r="BW327" s="115"/>
      <c r="BX327" s="115"/>
      <c r="BY327" s="115"/>
      <c r="BZ327" s="115"/>
      <c r="CA327" s="115"/>
      <c r="CB327" s="115"/>
      <c r="CC327" s="115"/>
      <c r="CD327" s="115"/>
      <c r="CE327" s="115"/>
      <c r="CF327" s="115"/>
      <c r="CG327" s="116"/>
      <c r="CH327" s="134"/>
      <c r="CI327" s="134"/>
      <c r="CJ327" s="134"/>
      <c r="CK327" s="134"/>
      <c r="CL327" s="8"/>
      <c r="CM327" s="89"/>
      <c r="CN327" s="21"/>
      <c r="CQ327" s="72"/>
    </row>
    <row r="328" spans="1:100" ht="14.15" customHeight="1" x14ac:dyDescent="0.4">
      <c r="A328" s="64">
        <f t="shared" si="242"/>
        <v>328</v>
      </c>
      <c r="B328" s="82"/>
      <c r="C328" s="82"/>
      <c r="D328" s="82"/>
      <c r="E328" s="82"/>
      <c r="F328" s="110"/>
      <c r="G328" s="84" t="s">
        <v>46</v>
      </c>
      <c r="H328" s="114" t="s">
        <v>181</v>
      </c>
      <c r="I328" s="82"/>
      <c r="J328" s="74">
        <f t="shared" si="252"/>
        <v>0</v>
      </c>
      <c r="K328" s="8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 s="115"/>
      <c r="BR328" s="115"/>
      <c r="BS328" s="115"/>
      <c r="BT328" s="115"/>
      <c r="BU328" s="115"/>
      <c r="BV328" s="115"/>
      <c r="BW328" s="115"/>
      <c r="BX328" s="115"/>
      <c r="BY328" s="115"/>
      <c r="BZ328" s="115"/>
      <c r="CA328" s="115"/>
      <c r="CB328" s="115"/>
      <c r="CC328" s="115"/>
      <c r="CD328" s="115"/>
      <c r="CE328" s="115"/>
      <c r="CF328" s="115"/>
      <c r="CG328" s="116"/>
      <c r="CH328" s="134"/>
      <c r="CI328" s="134"/>
      <c r="CJ328" s="134"/>
      <c r="CK328" s="134"/>
      <c r="CL328" s="8"/>
      <c r="CM328" s="89"/>
      <c r="CN328" s="21"/>
      <c r="CQ328" s="72"/>
    </row>
    <row r="329" spans="1:100" ht="14.15" customHeight="1" x14ac:dyDescent="0.4">
      <c r="A329" s="64">
        <f t="shared" si="242"/>
        <v>329</v>
      </c>
      <c r="B329" s="82"/>
      <c r="C329" s="82"/>
      <c r="D329" s="82"/>
      <c r="E329" s="82"/>
      <c r="F329" s="112"/>
      <c r="G329" s="84" t="s">
        <v>48</v>
      </c>
      <c r="H329" s="114" t="s">
        <v>182</v>
      </c>
      <c r="I329" s="84"/>
      <c r="J329" s="74">
        <f t="shared" si="252"/>
        <v>0</v>
      </c>
      <c r="K329" s="85"/>
      <c r="L329" s="115"/>
      <c r="M329" s="11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7"/>
      <c r="CH329" s="135"/>
      <c r="CI329" s="135"/>
      <c r="CJ329" s="135"/>
      <c r="CK329" s="135"/>
      <c r="CL329" s="8"/>
      <c r="CM329" s="89"/>
      <c r="CN329" s="21"/>
      <c r="CQ329" s="72"/>
    </row>
    <row r="330" spans="1:100" ht="14.15" customHeight="1" x14ac:dyDescent="0.4">
      <c r="A330" s="64">
        <f t="shared" si="242"/>
        <v>330</v>
      </c>
      <c r="B330" s="82"/>
      <c r="C330" s="82"/>
      <c r="D330" s="82"/>
      <c r="E330" s="82"/>
      <c r="F330" s="112"/>
      <c r="G330" s="84" t="s">
        <v>50</v>
      </c>
      <c r="H330" s="114" t="s">
        <v>183</v>
      </c>
      <c r="I330" s="84"/>
      <c r="J330" s="74">
        <f t="shared" si="252"/>
        <v>0</v>
      </c>
      <c r="K330" s="85"/>
      <c r="L330" s="115"/>
      <c r="M330" s="11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7"/>
      <c r="CH330" s="135"/>
      <c r="CI330" s="135"/>
      <c r="CJ330" s="135"/>
      <c r="CK330" s="135"/>
      <c r="CL330" s="8"/>
      <c r="CM330" s="89"/>
      <c r="CN330" s="21"/>
      <c r="CQ330" s="72"/>
    </row>
    <row r="331" spans="1:100" ht="14.15" customHeight="1" x14ac:dyDescent="0.4">
      <c r="A331" s="64">
        <f t="shared" ref="A331:A394" si="274">A330+1</f>
        <v>331</v>
      </c>
      <c r="B331" s="82"/>
      <c r="C331" s="82"/>
      <c r="D331" s="82"/>
      <c r="E331" s="82"/>
      <c r="F331" s="110" t="s">
        <v>76</v>
      </c>
      <c r="G331" s="111" t="s">
        <v>186</v>
      </c>
      <c r="H331" s="82"/>
      <c r="I331" s="82"/>
      <c r="J331" s="74">
        <f t="shared" si="252"/>
        <v>0</v>
      </c>
      <c r="K331" s="108">
        <f>SUM(K332:K335)</f>
        <v>0</v>
      </c>
      <c r="L331" s="108">
        <f t="shared" ref="L331:CG331" si="275">SUM(L332:L335)</f>
        <v>0</v>
      </c>
      <c r="M331" s="108">
        <f t="shared" si="275"/>
        <v>0</v>
      </c>
      <c r="N331" s="108">
        <f t="shared" si="275"/>
        <v>0</v>
      </c>
      <c r="O331" s="108">
        <f t="shared" si="275"/>
        <v>0</v>
      </c>
      <c r="P331" s="108">
        <f t="shared" si="275"/>
        <v>0</v>
      </c>
      <c r="Q331" s="108">
        <f t="shared" si="275"/>
        <v>0</v>
      </c>
      <c r="R331" s="108">
        <f t="shared" si="275"/>
        <v>0</v>
      </c>
      <c r="S331" s="108">
        <f t="shared" si="275"/>
        <v>0</v>
      </c>
      <c r="T331" s="108">
        <f t="shared" si="275"/>
        <v>0</v>
      </c>
      <c r="U331" s="108">
        <f t="shared" si="275"/>
        <v>0</v>
      </c>
      <c r="V331" s="108">
        <f t="shared" si="275"/>
        <v>0</v>
      </c>
      <c r="W331" s="108">
        <f t="shared" si="275"/>
        <v>0</v>
      </c>
      <c r="X331" s="108">
        <f t="shared" si="275"/>
        <v>0</v>
      </c>
      <c r="Y331" s="108">
        <f t="shared" si="275"/>
        <v>0</v>
      </c>
      <c r="Z331" s="108">
        <f t="shared" si="275"/>
        <v>0</v>
      </c>
      <c r="AA331" s="108">
        <f t="shared" si="275"/>
        <v>0</v>
      </c>
      <c r="AB331" s="108">
        <f t="shared" si="275"/>
        <v>0</v>
      </c>
      <c r="AC331" s="108">
        <f t="shared" si="275"/>
        <v>0</v>
      </c>
      <c r="AD331" s="108">
        <f t="shared" si="275"/>
        <v>0</v>
      </c>
      <c r="AE331" s="108">
        <f t="shared" si="275"/>
        <v>0</v>
      </c>
      <c r="AF331" s="108">
        <f t="shared" si="275"/>
        <v>0</v>
      </c>
      <c r="AG331" s="108">
        <f t="shared" si="275"/>
        <v>0</v>
      </c>
      <c r="AH331" s="108">
        <f t="shared" si="275"/>
        <v>0</v>
      </c>
      <c r="AI331" s="108">
        <f t="shared" si="275"/>
        <v>0</v>
      </c>
      <c r="AJ331" s="108">
        <f t="shared" si="275"/>
        <v>0</v>
      </c>
      <c r="AK331" s="108">
        <f t="shared" si="275"/>
        <v>0</v>
      </c>
      <c r="AL331" s="108">
        <f t="shared" si="275"/>
        <v>0</v>
      </c>
      <c r="AM331" s="108">
        <f t="shared" si="275"/>
        <v>0</v>
      </c>
      <c r="AN331" s="108">
        <f t="shared" si="275"/>
        <v>0</v>
      </c>
      <c r="AO331" s="108">
        <f t="shared" si="275"/>
        <v>0</v>
      </c>
      <c r="AP331" s="108">
        <f t="shared" si="275"/>
        <v>0</v>
      </c>
      <c r="AQ331" s="108">
        <f t="shared" si="275"/>
        <v>0</v>
      </c>
      <c r="AR331" s="108">
        <f t="shared" si="275"/>
        <v>0</v>
      </c>
      <c r="AS331" s="108">
        <f t="shared" si="275"/>
        <v>0</v>
      </c>
      <c r="AT331" s="108">
        <f t="shared" si="275"/>
        <v>0</v>
      </c>
      <c r="AU331" s="108">
        <f t="shared" si="275"/>
        <v>0</v>
      </c>
      <c r="AV331" s="108">
        <f t="shared" si="275"/>
        <v>0</v>
      </c>
      <c r="AW331" s="108">
        <f t="shared" si="275"/>
        <v>0</v>
      </c>
      <c r="AX331" s="108">
        <f t="shared" si="275"/>
        <v>0</v>
      </c>
      <c r="AY331" s="108">
        <f t="shared" si="275"/>
        <v>0</v>
      </c>
      <c r="AZ331" s="108">
        <f t="shared" si="275"/>
        <v>0</v>
      </c>
      <c r="BA331" s="108">
        <f t="shared" si="275"/>
        <v>0</v>
      </c>
      <c r="BB331" s="108">
        <f t="shared" si="275"/>
        <v>0</v>
      </c>
      <c r="BC331" s="108">
        <f t="shared" si="275"/>
        <v>0</v>
      </c>
      <c r="BD331" s="108">
        <f t="shared" si="275"/>
        <v>0</v>
      </c>
      <c r="BE331" s="108">
        <f t="shared" si="275"/>
        <v>0</v>
      </c>
      <c r="BF331" s="108">
        <f t="shared" si="275"/>
        <v>0</v>
      </c>
      <c r="BG331" s="108">
        <f t="shared" si="275"/>
        <v>0</v>
      </c>
      <c r="BH331" s="108">
        <f t="shared" si="275"/>
        <v>0</v>
      </c>
      <c r="BI331" s="108">
        <f t="shared" si="275"/>
        <v>0</v>
      </c>
      <c r="BJ331" s="108">
        <f t="shared" si="275"/>
        <v>0</v>
      </c>
      <c r="BK331" s="108">
        <f t="shared" si="275"/>
        <v>0</v>
      </c>
      <c r="BL331" s="108">
        <f t="shared" si="275"/>
        <v>0</v>
      </c>
      <c r="BM331" s="108">
        <f t="shared" si="275"/>
        <v>0</v>
      </c>
      <c r="BN331" s="108">
        <f t="shared" si="275"/>
        <v>0</v>
      </c>
      <c r="BO331" s="108">
        <f t="shared" si="275"/>
        <v>0</v>
      </c>
      <c r="BP331" s="108">
        <f t="shared" si="275"/>
        <v>0</v>
      </c>
      <c r="BQ331" s="108">
        <f t="shared" si="275"/>
        <v>0</v>
      </c>
      <c r="BR331" s="108">
        <f t="shared" si="275"/>
        <v>0</v>
      </c>
      <c r="BS331" s="108">
        <f t="shared" si="275"/>
        <v>0</v>
      </c>
      <c r="BT331" s="108">
        <f t="shared" si="275"/>
        <v>0</v>
      </c>
      <c r="BU331" s="108">
        <f t="shared" si="275"/>
        <v>0</v>
      </c>
      <c r="BV331" s="108">
        <f t="shared" si="275"/>
        <v>0</v>
      </c>
      <c r="BW331" s="108">
        <f t="shared" si="275"/>
        <v>0</v>
      </c>
      <c r="BX331" s="108">
        <f t="shared" si="275"/>
        <v>0</v>
      </c>
      <c r="BY331" s="108">
        <f t="shared" si="275"/>
        <v>0</v>
      </c>
      <c r="BZ331" s="108">
        <f t="shared" si="275"/>
        <v>0</v>
      </c>
      <c r="CA331" s="108">
        <f t="shared" si="275"/>
        <v>0</v>
      </c>
      <c r="CB331" s="108">
        <f t="shared" si="275"/>
        <v>0</v>
      </c>
      <c r="CC331" s="108">
        <f t="shared" si="275"/>
        <v>0</v>
      </c>
      <c r="CD331" s="108">
        <f t="shared" si="275"/>
        <v>0</v>
      </c>
      <c r="CE331" s="108">
        <f t="shared" si="275"/>
        <v>0</v>
      </c>
      <c r="CF331" s="108">
        <f t="shared" si="275"/>
        <v>0</v>
      </c>
      <c r="CG331" s="109">
        <f t="shared" si="275"/>
        <v>0</v>
      </c>
      <c r="CH331" s="133">
        <f t="shared" ref="CH331:CK331" si="276">SUM(CH332:CH335)</f>
        <v>0</v>
      </c>
      <c r="CI331" s="133">
        <f t="shared" si="276"/>
        <v>0</v>
      </c>
      <c r="CJ331" s="133">
        <f t="shared" si="276"/>
        <v>0</v>
      </c>
      <c r="CK331" s="133">
        <f t="shared" si="276"/>
        <v>0</v>
      </c>
      <c r="CL331" s="8"/>
      <c r="CM331" s="89"/>
      <c r="CN331" s="21"/>
      <c r="CQ331" s="72"/>
    </row>
    <row r="332" spans="1:100" ht="14.15" customHeight="1" x14ac:dyDescent="0.4">
      <c r="A332" s="64">
        <f t="shared" si="274"/>
        <v>332</v>
      </c>
      <c r="B332" s="82"/>
      <c r="C332" s="82"/>
      <c r="D332" s="82"/>
      <c r="E332" s="82"/>
      <c r="F332" s="110"/>
      <c r="G332" s="84" t="s">
        <v>42</v>
      </c>
      <c r="H332" s="114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 s="115"/>
      <c r="BR332" s="115"/>
      <c r="BS332" s="115"/>
      <c r="BT332" s="115"/>
      <c r="BU332" s="115"/>
      <c r="BV332" s="115"/>
      <c r="BW332" s="115"/>
      <c r="BX332" s="115"/>
      <c r="BY332" s="115"/>
      <c r="BZ332" s="115"/>
      <c r="CA332" s="115"/>
      <c r="CB332" s="115"/>
      <c r="CC332" s="115"/>
      <c r="CD332" s="115"/>
      <c r="CE332" s="115"/>
      <c r="CF332" s="115"/>
      <c r="CG332" s="116"/>
      <c r="CH332" s="134"/>
      <c r="CI332" s="134"/>
      <c r="CJ332" s="134"/>
      <c r="CK332" s="134"/>
      <c r="CL332" s="8"/>
      <c r="CM332" s="89"/>
      <c r="CN332" s="21"/>
      <c r="CQ332" s="72"/>
    </row>
    <row r="333" spans="1:100" ht="14.15" customHeight="1" x14ac:dyDescent="0.4">
      <c r="A333" s="64">
        <f t="shared" si="274"/>
        <v>333</v>
      </c>
      <c r="B333" s="82"/>
      <c r="C333" s="82"/>
      <c r="D333" s="82"/>
      <c r="E333" s="82"/>
      <c r="F333" s="110"/>
      <c r="G333" s="84" t="s">
        <v>55</v>
      </c>
      <c r="H333" s="114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 s="115"/>
      <c r="BR333" s="115"/>
      <c r="BS333" s="115"/>
      <c r="BT333" s="115"/>
      <c r="BU333" s="115"/>
      <c r="BV333" s="115"/>
      <c r="BW333" s="115"/>
      <c r="BX333" s="115"/>
      <c r="BY333" s="115"/>
      <c r="BZ333" s="115"/>
      <c r="CA333" s="115"/>
      <c r="CB333" s="115"/>
      <c r="CC333" s="115"/>
      <c r="CD333" s="115"/>
      <c r="CE333" s="115"/>
      <c r="CF333" s="115"/>
      <c r="CG333" s="116"/>
      <c r="CH333" s="134"/>
      <c r="CI333" s="134"/>
      <c r="CJ333" s="134"/>
      <c r="CK333" s="134"/>
      <c r="CL333" s="8"/>
      <c r="CM333" s="89"/>
      <c r="CN333" s="21"/>
      <c r="CQ333" s="72"/>
    </row>
    <row r="334" spans="1:100" ht="14.15" customHeight="1" x14ac:dyDescent="0.4">
      <c r="A334" s="64">
        <f t="shared" si="274"/>
        <v>334</v>
      </c>
      <c r="B334" s="82"/>
      <c r="C334" s="82"/>
      <c r="D334" s="82"/>
      <c r="E334" s="82"/>
      <c r="F334" s="110"/>
      <c r="G334" s="84" t="s">
        <v>44</v>
      </c>
      <c r="H334" s="114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 s="115"/>
      <c r="BR334" s="115"/>
      <c r="BS334" s="115"/>
      <c r="BT334" s="115"/>
      <c r="BU334" s="115"/>
      <c r="BV334" s="115"/>
      <c r="BW334" s="115"/>
      <c r="BX334" s="115"/>
      <c r="BY334" s="115"/>
      <c r="BZ334" s="115"/>
      <c r="CA334" s="115"/>
      <c r="CB334" s="115"/>
      <c r="CC334" s="115"/>
      <c r="CD334" s="115"/>
      <c r="CE334" s="115"/>
      <c r="CF334" s="115"/>
      <c r="CG334" s="116"/>
      <c r="CH334" s="134"/>
      <c r="CI334" s="134"/>
      <c r="CJ334" s="134"/>
      <c r="CK334" s="134"/>
      <c r="CL334" s="8"/>
      <c r="CM334" s="89"/>
      <c r="CN334" s="21"/>
      <c r="CQ334" s="72"/>
    </row>
    <row r="335" spans="1:100" ht="14.15" customHeight="1" x14ac:dyDescent="0.4">
      <c r="A335" s="64">
        <f t="shared" si="274"/>
        <v>335</v>
      </c>
      <c r="B335" s="82"/>
      <c r="C335" s="82"/>
      <c r="D335" s="82"/>
      <c r="E335" s="82"/>
      <c r="F335" s="110"/>
      <c r="G335" s="84" t="s">
        <v>46</v>
      </c>
      <c r="H335" s="114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 s="115"/>
      <c r="BR335" s="115"/>
      <c r="BS335" s="115"/>
      <c r="BT335" s="115"/>
      <c r="BU335" s="115"/>
      <c r="BV335" s="115"/>
      <c r="BW335" s="115"/>
      <c r="BX335" s="115"/>
      <c r="BY335" s="115"/>
      <c r="BZ335" s="115"/>
      <c r="CA335" s="115"/>
      <c r="CB335" s="115"/>
      <c r="CC335" s="115"/>
      <c r="CD335" s="115"/>
      <c r="CE335" s="115"/>
      <c r="CF335" s="115"/>
      <c r="CG335" s="116"/>
      <c r="CH335" s="134"/>
      <c r="CI335" s="134"/>
      <c r="CJ335" s="134"/>
      <c r="CK335" s="134"/>
      <c r="CL335" s="8"/>
      <c r="CM335" s="89"/>
      <c r="CN335" s="21"/>
      <c r="CQ335" s="72"/>
    </row>
    <row r="336" spans="1:100" s="63" customFormat="1" ht="14.15" customHeight="1" x14ac:dyDescent="0.4">
      <c r="A336" s="64">
        <f t="shared" si="274"/>
        <v>336</v>
      </c>
      <c r="B336" s="82"/>
      <c r="C336" s="82"/>
      <c r="D336" s="82"/>
      <c r="E336" s="82" t="s">
        <v>22</v>
      </c>
      <c r="F336" s="120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5" customHeight="1" x14ac:dyDescent="0.4">
      <c r="A337" s="64">
        <f t="shared" si="274"/>
        <v>337</v>
      </c>
      <c r="B337" s="82"/>
      <c r="C337" s="82"/>
      <c r="D337" s="82"/>
      <c r="E337" s="82"/>
      <c r="F337" s="110" t="s">
        <v>41</v>
      </c>
      <c r="G337" s="84"/>
      <c r="H337" s="114"/>
      <c r="I337" s="82"/>
      <c r="J337" s="74">
        <f t="shared" si="277"/>
        <v>0</v>
      </c>
      <c r="K337" s="108">
        <f t="shared" ref="K337:CG337" si="280">SUM(K338:K363)/2</f>
        <v>0</v>
      </c>
      <c r="L337" s="108">
        <f t="shared" si="280"/>
        <v>0</v>
      </c>
      <c r="M337" s="108">
        <f t="shared" si="280"/>
        <v>0</v>
      </c>
      <c r="N337" s="108">
        <f t="shared" si="280"/>
        <v>0</v>
      </c>
      <c r="O337" s="108">
        <f t="shared" si="280"/>
        <v>0</v>
      </c>
      <c r="P337" s="108">
        <f t="shared" si="280"/>
        <v>0</v>
      </c>
      <c r="Q337" s="108">
        <f t="shared" si="280"/>
        <v>0</v>
      </c>
      <c r="R337" s="108">
        <f t="shared" si="280"/>
        <v>0</v>
      </c>
      <c r="S337" s="108">
        <f t="shared" si="280"/>
        <v>0</v>
      </c>
      <c r="T337" s="108">
        <f t="shared" si="280"/>
        <v>0</v>
      </c>
      <c r="U337" s="108">
        <f t="shared" si="280"/>
        <v>0</v>
      </c>
      <c r="V337" s="108">
        <f t="shared" si="280"/>
        <v>0</v>
      </c>
      <c r="W337" s="108">
        <f t="shared" si="280"/>
        <v>0</v>
      </c>
      <c r="X337" s="108">
        <f t="shared" si="280"/>
        <v>0</v>
      </c>
      <c r="Y337" s="108">
        <f t="shared" si="280"/>
        <v>0</v>
      </c>
      <c r="Z337" s="108">
        <f t="shared" si="280"/>
        <v>0</v>
      </c>
      <c r="AA337" s="108">
        <f t="shared" si="280"/>
        <v>0</v>
      </c>
      <c r="AB337" s="108">
        <f t="shared" si="280"/>
        <v>0</v>
      </c>
      <c r="AC337" s="108">
        <f t="shared" si="280"/>
        <v>0</v>
      </c>
      <c r="AD337" s="108">
        <f t="shared" si="280"/>
        <v>0</v>
      </c>
      <c r="AE337" s="108">
        <f t="shared" si="280"/>
        <v>0</v>
      </c>
      <c r="AF337" s="108">
        <f t="shared" si="280"/>
        <v>0</v>
      </c>
      <c r="AG337" s="108">
        <f t="shared" si="280"/>
        <v>0</v>
      </c>
      <c r="AH337" s="108">
        <f t="shared" si="280"/>
        <v>0</v>
      </c>
      <c r="AI337" s="108">
        <f t="shared" si="280"/>
        <v>0</v>
      </c>
      <c r="AJ337" s="108">
        <f t="shared" si="280"/>
        <v>0</v>
      </c>
      <c r="AK337" s="108">
        <f t="shared" si="280"/>
        <v>0</v>
      </c>
      <c r="AL337" s="108">
        <f t="shared" si="280"/>
        <v>0</v>
      </c>
      <c r="AM337" s="108">
        <f t="shared" si="280"/>
        <v>0</v>
      </c>
      <c r="AN337" s="108">
        <f t="shared" si="280"/>
        <v>0</v>
      </c>
      <c r="AO337" s="108">
        <f t="shared" si="280"/>
        <v>0</v>
      </c>
      <c r="AP337" s="108">
        <f t="shared" si="280"/>
        <v>0</v>
      </c>
      <c r="AQ337" s="108">
        <f t="shared" si="280"/>
        <v>0</v>
      </c>
      <c r="AR337" s="108">
        <f t="shared" si="280"/>
        <v>0</v>
      </c>
      <c r="AS337" s="108">
        <f t="shared" si="280"/>
        <v>0</v>
      </c>
      <c r="AT337" s="108">
        <f t="shared" si="280"/>
        <v>0</v>
      </c>
      <c r="AU337" s="108">
        <f t="shared" si="280"/>
        <v>0</v>
      </c>
      <c r="AV337" s="108">
        <f t="shared" si="280"/>
        <v>0</v>
      </c>
      <c r="AW337" s="108">
        <f t="shared" si="280"/>
        <v>0</v>
      </c>
      <c r="AX337" s="108">
        <f t="shared" si="280"/>
        <v>0</v>
      </c>
      <c r="AY337" s="108">
        <f t="shared" si="280"/>
        <v>0</v>
      </c>
      <c r="AZ337" s="108">
        <f t="shared" si="280"/>
        <v>0</v>
      </c>
      <c r="BA337" s="108">
        <f t="shared" si="280"/>
        <v>0</v>
      </c>
      <c r="BB337" s="108">
        <f t="shared" si="280"/>
        <v>0</v>
      </c>
      <c r="BC337" s="108">
        <f t="shared" ref="BC337:CA337" si="281">SUM(BC338:BC363)/2</f>
        <v>0</v>
      </c>
      <c r="BD337" s="108">
        <f t="shared" si="281"/>
        <v>0</v>
      </c>
      <c r="BE337" s="108">
        <f t="shared" si="281"/>
        <v>0</v>
      </c>
      <c r="BF337" s="108">
        <f t="shared" si="281"/>
        <v>0</v>
      </c>
      <c r="BG337" s="108">
        <f t="shared" si="281"/>
        <v>0</v>
      </c>
      <c r="BH337" s="108">
        <f t="shared" si="281"/>
        <v>0</v>
      </c>
      <c r="BI337" s="108">
        <f t="shared" si="281"/>
        <v>0</v>
      </c>
      <c r="BJ337" s="108">
        <f t="shared" si="281"/>
        <v>0</v>
      </c>
      <c r="BK337" s="108">
        <f t="shared" si="281"/>
        <v>0</v>
      </c>
      <c r="BL337" s="108">
        <f t="shared" si="281"/>
        <v>0</v>
      </c>
      <c r="BM337" s="108">
        <f t="shared" si="281"/>
        <v>0</v>
      </c>
      <c r="BN337" s="108">
        <f t="shared" si="281"/>
        <v>0</v>
      </c>
      <c r="BO337" s="108">
        <f t="shared" si="281"/>
        <v>0</v>
      </c>
      <c r="BP337" s="108">
        <f t="shared" si="281"/>
        <v>0</v>
      </c>
      <c r="BQ337" s="108">
        <f t="shared" si="281"/>
        <v>0</v>
      </c>
      <c r="BR337" s="108">
        <f t="shared" si="281"/>
        <v>0</v>
      </c>
      <c r="BS337" s="108">
        <f t="shared" si="281"/>
        <v>0</v>
      </c>
      <c r="BT337" s="108">
        <f t="shared" si="281"/>
        <v>0</v>
      </c>
      <c r="BU337" s="108">
        <f t="shared" si="281"/>
        <v>0</v>
      </c>
      <c r="BV337" s="108">
        <f t="shared" si="281"/>
        <v>0</v>
      </c>
      <c r="BW337" s="108">
        <f t="shared" si="281"/>
        <v>0</v>
      </c>
      <c r="BX337" s="108">
        <f t="shared" si="281"/>
        <v>0</v>
      </c>
      <c r="BY337" s="108">
        <f t="shared" si="281"/>
        <v>0</v>
      </c>
      <c r="BZ337" s="108">
        <f t="shared" si="281"/>
        <v>0</v>
      </c>
      <c r="CA337" s="108">
        <f t="shared" si="281"/>
        <v>0</v>
      </c>
      <c r="CB337" s="108">
        <f t="shared" ref="CB337:CF337" si="282">SUM(CB338:CB363)/2</f>
        <v>0</v>
      </c>
      <c r="CC337" s="108">
        <f t="shared" si="282"/>
        <v>0</v>
      </c>
      <c r="CD337" s="108">
        <f t="shared" si="282"/>
        <v>0</v>
      </c>
      <c r="CE337" s="108">
        <f t="shared" si="282"/>
        <v>0</v>
      </c>
      <c r="CF337" s="108">
        <f t="shared" si="282"/>
        <v>0</v>
      </c>
      <c r="CG337" s="109">
        <f t="shared" si="280"/>
        <v>0</v>
      </c>
      <c r="CH337" s="133">
        <f t="shared" ref="CH337:CK337" si="283">SUM(CH338:CH363)/2</f>
        <v>0</v>
      </c>
      <c r="CI337" s="133">
        <f t="shared" si="283"/>
        <v>0</v>
      </c>
      <c r="CJ337" s="133">
        <f t="shared" si="283"/>
        <v>0</v>
      </c>
      <c r="CK337" s="133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5" customHeight="1" x14ac:dyDescent="0.4">
      <c r="A338" s="64">
        <f t="shared" si="274"/>
        <v>338</v>
      </c>
      <c r="B338" s="82"/>
      <c r="C338" s="82"/>
      <c r="D338" s="82"/>
      <c r="E338" s="82"/>
      <c r="F338" s="110" t="s">
        <v>40</v>
      </c>
      <c r="G338" s="84" t="s">
        <v>177</v>
      </c>
      <c r="H338" s="114"/>
      <c r="I338" s="82"/>
      <c r="J338" s="74">
        <f t="shared" si="277"/>
        <v>0</v>
      </c>
      <c r="K338" s="108">
        <f>SUM(K339:K344)</f>
        <v>0</v>
      </c>
      <c r="L338" s="108">
        <f t="shared" ref="L338:CG338" si="284">SUM(L339:L344)</f>
        <v>0</v>
      </c>
      <c r="M338" s="108">
        <f t="shared" si="284"/>
        <v>0</v>
      </c>
      <c r="N338" s="108">
        <f t="shared" si="284"/>
        <v>0</v>
      </c>
      <c r="O338" s="108">
        <f t="shared" si="284"/>
        <v>0</v>
      </c>
      <c r="P338" s="108">
        <f t="shared" si="284"/>
        <v>0</v>
      </c>
      <c r="Q338" s="108">
        <f t="shared" si="284"/>
        <v>0</v>
      </c>
      <c r="R338" s="108">
        <f t="shared" si="284"/>
        <v>0</v>
      </c>
      <c r="S338" s="108">
        <f t="shared" si="284"/>
        <v>0</v>
      </c>
      <c r="T338" s="108">
        <f t="shared" si="284"/>
        <v>0</v>
      </c>
      <c r="U338" s="108">
        <f t="shared" si="284"/>
        <v>0</v>
      </c>
      <c r="V338" s="108">
        <f t="shared" si="284"/>
        <v>0</v>
      </c>
      <c r="W338" s="108">
        <f t="shared" si="284"/>
        <v>0</v>
      </c>
      <c r="X338" s="108">
        <f t="shared" si="284"/>
        <v>0</v>
      </c>
      <c r="Y338" s="108">
        <f t="shared" si="284"/>
        <v>0</v>
      </c>
      <c r="Z338" s="108">
        <f t="shared" si="284"/>
        <v>0</v>
      </c>
      <c r="AA338" s="108">
        <f t="shared" si="284"/>
        <v>0</v>
      </c>
      <c r="AB338" s="108">
        <f t="shared" si="284"/>
        <v>0</v>
      </c>
      <c r="AC338" s="108">
        <f t="shared" si="284"/>
        <v>0</v>
      </c>
      <c r="AD338" s="108">
        <f t="shared" si="284"/>
        <v>0</v>
      </c>
      <c r="AE338" s="108">
        <f t="shared" si="284"/>
        <v>0</v>
      </c>
      <c r="AF338" s="108">
        <f t="shared" si="284"/>
        <v>0</v>
      </c>
      <c r="AG338" s="108">
        <f t="shared" si="284"/>
        <v>0</v>
      </c>
      <c r="AH338" s="108">
        <f t="shared" si="284"/>
        <v>0</v>
      </c>
      <c r="AI338" s="108">
        <f t="shared" si="284"/>
        <v>0</v>
      </c>
      <c r="AJ338" s="108">
        <f t="shared" si="284"/>
        <v>0</v>
      </c>
      <c r="AK338" s="108">
        <f t="shared" si="284"/>
        <v>0</v>
      </c>
      <c r="AL338" s="108">
        <f t="shared" si="284"/>
        <v>0</v>
      </c>
      <c r="AM338" s="108">
        <f t="shared" si="284"/>
        <v>0</v>
      </c>
      <c r="AN338" s="108">
        <f t="shared" si="284"/>
        <v>0</v>
      </c>
      <c r="AO338" s="108">
        <f t="shared" si="284"/>
        <v>0</v>
      </c>
      <c r="AP338" s="108">
        <f t="shared" si="284"/>
        <v>0</v>
      </c>
      <c r="AQ338" s="108">
        <f t="shared" si="284"/>
        <v>0</v>
      </c>
      <c r="AR338" s="108">
        <f t="shared" si="284"/>
        <v>0</v>
      </c>
      <c r="AS338" s="108">
        <f t="shared" si="284"/>
        <v>0</v>
      </c>
      <c r="AT338" s="108">
        <f t="shared" si="284"/>
        <v>0</v>
      </c>
      <c r="AU338" s="108">
        <f t="shared" si="284"/>
        <v>0</v>
      </c>
      <c r="AV338" s="108">
        <f t="shared" si="284"/>
        <v>0</v>
      </c>
      <c r="AW338" s="108">
        <f t="shared" si="284"/>
        <v>0</v>
      </c>
      <c r="AX338" s="108">
        <f t="shared" si="284"/>
        <v>0</v>
      </c>
      <c r="AY338" s="108">
        <f t="shared" si="284"/>
        <v>0</v>
      </c>
      <c r="AZ338" s="108">
        <f t="shared" si="284"/>
        <v>0</v>
      </c>
      <c r="BA338" s="108">
        <f t="shared" si="284"/>
        <v>0</v>
      </c>
      <c r="BB338" s="108">
        <f t="shared" si="284"/>
        <v>0</v>
      </c>
      <c r="BC338" s="108">
        <f t="shared" si="284"/>
        <v>0</v>
      </c>
      <c r="BD338" s="108">
        <f t="shared" si="284"/>
        <v>0</v>
      </c>
      <c r="BE338" s="108">
        <f t="shared" si="284"/>
        <v>0</v>
      </c>
      <c r="BF338" s="108">
        <f t="shared" si="284"/>
        <v>0</v>
      </c>
      <c r="BG338" s="108">
        <f t="shared" si="284"/>
        <v>0</v>
      </c>
      <c r="BH338" s="108">
        <f t="shared" si="284"/>
        <v>0</v>
      </c>
      <c r="BI338" s="108">
        <f t="shared" si="284"/>
        <v>0</v>
      </c>
      <c r="BJ338" s="108">
        <f t="shared" si="284"/>
        <v>0</v>
      </c>
      <c r="BK338" s="108">
        <f t="shared" si="284"/>
        <v>0</v>
      </c>
      <c r="BL338" s="108">
        <f t="shared" si="284"/>
        <v>0</v>
      </c>
      <c r="BM338" s="108">
        <f t="shared" si="284"/>
        <v>0</v>
      </c>
      <c r="BN338" s="108">
        <f t="shared" si="284"/>
        <v>0</v>
      </c>
      <c r="BO338" s="108">
        <f t="shared" si="284"/>
        <v>0</v>
      </c>
      <c r="BP338" s="108">
        <f t="shared" si="284"/>
        <v>0</v>
      </c>
      <c r="BQ338" s="108">
        <f t="shared" si="284"/>
        <v>0</v>
      </c>
      <c r="BR338" s="108">
        <f t="shared" si="284"/>
        <v>0</v>
      </c>
      <c r="BS338" s="108">
        <f t="shared" si="284"/>
        <v>0</v>
      </c>
      <c r="BT338" s="108">
        <f t="shared" si="284"/>
        <v>0</v>
      </c>
      <c r="BU338" s="108">
        <f t="shared" si="284"/>
        <v>0</v>
      </c>
      <c r="BV338" s="108">
        <f t="shared" si="284"/>
        <v>0</v>
      </c>
      <c r="BW338" s="108">
        <f t="shared" si="284"/>
        <v>0</v>
      </c>
      <c r="BX338" s="108">
        <f t="shared" si="284"/>
        <v>0</v>
      </c>
      <c r="BY338" s="108">
        <f t="shared" si="284"/>
        <v>0</v>
      </c>
      <c r="BZ338" s="108">
        <f t="shared" si="284"/>
        <v>0</v>
      </c>
      <c r="CA338" s="108">
        <f t="shared" si="284"/>
        <v>0</v>
      </c>
      <c r="CB338" s="108">
        <f t="shared" si="284"/>
        <v>0</v>
      </c>
      <c r="CC338" s="108">
        <f t="shared" si="284"/>
        <v>0</v>
      </c>
      <c r="CD338" s="108">
        <f t="shared" si="284"/>
        <v>0</v>
      </c>
      <c r="CE338" s="108">
        <f t="shared" si="284"/>
        <v>0</v>
      </c>
      <c r="CF338" s="108">
        <f t="shared" si="284"/>
        <v>0</v>
      </c>
      <c r="CG338" s="109">
        <f t="shared" si="284"/>
        <v>0</v>
      </c>
      <c r="CH338" s="133">
        <f t="shared" ref="CH338:CK338" si="285">SUM(CH339:CH344)</f>
        <v>0</v>
      </c>
      <c r="CI338" s="133">
        <f t="shared" si="285"/>
        <v>0</v>
      </c>
      <c r="CJ338" s="133">
        <f t="shared" si="285"/>
        <v>0</v>
      </c>
      <c r="CK338" s="133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5" customHeight="1" x14ac:dyDescent="0.4">
      <c r="A339" s="64">
        <f t="shared" si="274"/>
        <v>339</v>
      </c>
      <c r="B339" s="82"/>
      <c r="C339" s="82"/>
      <c r="D339" s="82"/>
      <c r="E339" s="82"/>
      <c r="F339" s="110"/>
      <c r="G339" s="84" t="s">
        <v>42</v>
      </c>
      <c r="H339" s="114" t="s">
        <v>178</v>
      </c>
      <c r="I339" s="82"/>
      <c r="J339" s="74">
        <f t="shared" si="277"/>
        <v>0</v>
      </c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 s="115"/>
      <c r="BR339" s="115"/>
      <c r="BS339" s="115"/>
      <c r="BT339" s="115"/>
      <c r="BU339" s="115"/>
      <c r="BV339" s="115"/>
      <c r="BW339" s="115"/>
      <c r="BX339" s="115"/>
      <c r="BY339" s="115"/>
      <c r="BZ339" s="115"/>
      <c r="CA339" s="115"/>
      <c r="CB339" s="115"/>
      <c r="CC339" s="115"/>
      <c r="CD339" s="115"/>
      <c r="CE339" s="115"/>
      <c r="CF339" s="115"/>
      <c r="CG339" s="116"/>
      <c r="CH339" s="134"/>
      <c r="CI339" s="134"/>
      <c r="CJ339" s="134"/>
      <c r="CK339" s="134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5" customHeight="1" x14ac:dyDescent="0.4">
      <c r="A340" s="64">
        <f t="shared" si="274"/>
        <v>340</v>
      </c>
      <c r="B340" s="82"/>
      <c r="C340" s="82"/>
      <c r="D340" s="82"/>
      <c r="E340" s="82"/>
      <c r="F340" s="110"/>
      <c r="G340" s="84" t="s">
        <v>55</v>
      </c>
      <c r="H340" s="114" t="s">
        <v>179</v>
      </c>
      <c r="I340" s="82"/>
      <c r="J340" s="74">
        <f t="shared" si="277"/>
        <v>0</v>
      </c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 s="115"/>
      <c r="BR340" s="115"/>
      <c r="BS340" s="115"/>
      <c r="BT340" s="115"/>
      <c r="BU340" s="115"/>
      <c r="BV340" s="115"/>
      <c r="BW340" s="115"/>
      <c r="BX340" s="115"/>
      <c r="BY340" s="115"/>
      <c r="BZ340" s="115"/>
      <c r="CA340" s="115"/>
      <c r="CB340" s="115"/>
      <c r="CC340" s="115"/>
      <c r="CD340" s="115"/>
      <c r="CE340" s="115"/>
      <c r="CF340" s="115"/>
      <c r="CG340" s="116"/>
      <c r="CH340" s="134"/>
      <c r="CI340" s="134"/>
      <c r="CJ340" s="134"/>
      <c r="CK340" s="134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5" customHeight="1" x14ac:dyDescent="0.4">
      <c r="A341" s="64">
        <f t="shared" si="274"/>
        <v>341</v>
      </c>
      <c r="B341" s="82"/>
      <c r="C341" s="82"/>
      <c r="D341" s="82"/>
      <c r="E341" s="82"/>
      <c r="F341" s="110"/>
      <c r="G341" s="84" t="s">
        <v>44</v>
      </c>
      <c r="H341" s="114" t="s">
        <v>180</v>
      </c>
      <c r="I341" s="82"/>
      <c r="J341" s="74">
        <f t="shared" si="277"/>
        <v>0</v>
      </c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 s="115"/>
      <c r="BR341" s="115"/>
      <c r="BS341" s="115"/>
      <c r="BT341" s="115"/>
      <c r="BU341" s="115"/>
      <c r="BV341" s="115"/>
      <c r="BW341" s="115"/>
      <c r="BX341" s="115"/>
      <c r="BY341" s="115"/>
      <c r="BZ341" s="115"/>
      <c r="CA341" s="115"/>
      <c r="CB341" s="115"/>
      <c r="CC341" s="115"/>
      <c r="CD341" s="115"/>
      <c r="CE341" s="115"/>
      <c r="CF341" s="115"/>
      <c r="CG341" s="116"/>
      <c r="CH341" s="134"/>
      <c r="CI341" s="134"/>
      <c r="CJ341" s="134"/>
      <c r="CK341" s="134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5" customHeight="1" x14ac:dyDescent="0.4">
      <c r="A342" s="64">
        <f t="shared" si="274"/>
        <v>342</v>
      </c>
      <c r="B342" s="82"/>
      <c r="C342" s="82"/>
      <c r="D342" s="82"/>
      <c r="E342" s="82"/>
      <c r="F342" s="110"/>
      <c r="G342" s="84" t="s">
        <v>46</v>
      </c>
      <c r="H342" s="114" t="s">
        <v>181</v>
      </c>
      <c r="I342" s="82"/>
      <c r="J342" s="74">
        <f t="shared" si="277"/>
        <v>0</v>
      </c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 s="115"/>
      <c r="BR342" s="115"/>
      <c r="BS342" s="115"/>
      <c r="BT342" s="115"/>
      <c r="BU342" s="115"/>
      <c r="BV342" s="115"/>
      <c r="BW342" s="115"/>
      <c r="BX342" s="115"/>
      <c r="BY342" s="115"/>
      <c r="BZ342" s="115"/>
      <c r="CA342" s="115"/>
      <c r="CB342" s="115"/>
      <c r="CC342" s="115"/>
      <c r="CD342" s="115"/>
      <c r="CE342" s="115"/>
      <c r="CF342" s="115"/>
      <c r="CG342" s="116"/>
      <c r="CH342" s="134"/>
      <c r="CI342" s="134"/>
      <c r="CJ342" s="134"/>
      <c r="CK342" s="134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5" customHeight="1" x14ac:dyDescent="0.4">
      <c r="A343" s="64">
        <f t="shared" si="274"/>
        <v>343</v>
      </c>
      <c r="B343" s="82"/>
      <c r="C343" s="82"/>
      <c r="D343" s="82"/>
      <c r="E343" s="82"/>
      <c r="F343" s="110"/>
      <c r="G343" s="84" t="s">
        <v>48</v>
      </c>
      <c r="H343" s="114" t="s">
        <v>182</v>
      </c>
      <c r="I343" s="82"/>
      <c r="J343" s="74">
        <f t="shared" si="277"/>
        <v>0</v>
      </c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 s="115"/>
      <c r="BR343" s="115"/>
      <c r="BS343" s="115"/>
      <c r="BT343" s="115"/>
      <c r="BU343" s="115"/>
      <c r="BV343" s="115"/>
      <c r="BW343" s="115"/>
      <c r="BX343" s="115"/>
      <c r="BY343" s="115"/>
      <c r="BZ343" s="115"/>
      <c r="CA343" s="115"/>
      <c r="CB343" s="115"/>
      <c r="CC343" s="115"/>
      <c r="CD343" s="115"/>
      <c r="CE343" s="115"/>
      <c r="CF343" s="115"/>
      <c r="CG343" s="116"/>
      <c r="CH343" s="134"/>
      <c r="CI343" s="134"/>
      <c r="CJ343" s="134"/>
      <c r="CK343" s="134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5" customHeight="1" x14ac:dyDescent="0.4">
      <c r="A344" s="64">
        <f t="shared" si="274"/>
        <v>344</v>
      </c>
      <c r="B344" s="82"/>
      <c r="C344" s="82"/>
      <c r="D344" s="82"/>
      <c r="E344" s="82"/>
      <c r="F344" s="110"/>
      <c r="G344" s="84" t="s">
        <v>50</v>
      </c>
      <c r="H344" s="114" t="s">
        <v>183</v>
      </c>
      <c r="I344" s="82"/>
      <c r="J344" s="74">
        <f t="shared" si="277"/>
        <v>0</v>
      </c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115"/>
      <c r="BR344" s="115"/>
      <c r="BS344" s="115"/>
      <c r="BT344" s="115"/>
      <c r="BU344" s="115"/>
      <c r="BV344" s="115"/>
      <c r="BW344" s="115"/>
      <c r="BX344" s="115"/>
      <c r="BY344" s="115"/>
      <c r="BZ344" s="115"/>
      <c r="CA344" s="115"/>
      <c r="CB344" s="115"/>
      <c r="CC344" s="115"/>
      <c r="CD344" s="115"/>
      <c r="CE344" s="115"/>
      <c r="CF344" s="115"/>
      <c r="CG344" s="116"/>
      <c r="CH344" s="134"/>
      <c r="CI344" s="134"/>
      <c r="CJ344" s="134"/>
      <c r="CK344" s="134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5" customHeight="1" x14ac:dyDescent="0.4">
      <c r="A345" s="64">
        <f t="shared" si="274"/>
        <v>345</v>
      </c>
      <c r="B345" s="82"/>
      <c r="C345" s="82"/>
      <c r="D345" s="82"/>
      <c r="E345" s="82"/>
      <c r="F345" s="110" t="s">
        <v>52</v>
      </c>
      <c r="G345" s="84" t="s">
        <v>184</v>
      </c>
      <c r="H345" s="114"/>
      <c r="I345" s="82"/>
      <c r="J345" s="74">
        <f t="shared" si="277"/>
        <v>0</v>
      </c>
      <c r="K345" s="108">
        <f>SUM(K346:K351)</f>
        <v>0</v>
      </c>
      <c r="L345" s="108">
        <f t="shared" ref="L345:CG345" si="286">SUM(L346:L351)</f>
        <v>0</v>
      </c>
      <c r="M345" s="108">
        <f t="shared" si="286"/>
        <v>0</v>
      </c>
      <c r="N345" s="108">
        <f t="shared" si="286"/>
        <v>0</v>
      </c>
      <c r="O345" s="108">
        <f t="shared" si="286"/>
        <v>0</v>
      </c>
      <c r="P345" s="108">
        <f t="shared" si="286"/>
        <v>0</v>
      </c>
      <c r="Q345" s="108">
        <f t="shared" si="286"/>
        <v>0</v>
      </c>
      <c r="R345" s="108">
        <f t="shared" si="286"/>
        <v>0</v>
      </c>
      <c r="S345" s="108">
        <f t="shared" si="286"/>
        <v>0</v>
      </c>
      <c r="T345" s="108">
        <f t="shared" si="286"/>
        <v>0</v>
      </c>
      <c r="U345" s="108">
        <f t="shared" si="286"/>
        <v>0</v>
      </c>
      <c r="V345" s="108">
        <f t="shared" si="286"/>
        <v>0</v>
      </c>
      <c r="W345" s="108">
        <f t="shared" si="286"/>
        <v>0</v>
      </c>
      <c r="X345" s="108">
        <f t="shared" si="286"/>
        <v>0</v>
      </c>
      <c r="Y345" s="108">
        <f t="shared" si="286"/>
        <v>0</v>
      </c>
      <c r="Z345" s="108">
        <f t="shared" si="286"/>
        <v>0</v>
      </c>
      <c r="AA345" s="108">
        <f t="shared" si="286"/>
        <v>0</v>
      </c>
      <c r="AB345" s="108">
        <f t="shared" si="286"/>
        <v>0</v>
      </c>
      <c r="AC345" s="108">
        <f t="shared" si="286"/>
        <v>0</v>
      </c>
      <c r="AD345" s="108">
        <f t="shared" si="286"/>
        <v>0</v>
      </c>
      <c r="AE345" s="108">
        <f t="shared" si="286"/>
        <v>0</v>
      </c>
      <c r="AF345" s="108">
        <f t="shared" si="286"/>
        <v>0</v>
      </c>
      <c r="AG345" s="108">
        <f t="shared" si="286"/>
        <v>0</v>
      </c>
      <c r="AH345" s="108">
        <f t="shared" si="286"/>
        <v>0</v>
      </c>
      <c r="AI345" s="108">
        <f t="shared" si="286"/>
        <v>0</v>
      </c>
      <c r="AJ345" s="108">
        <f t="shared" si="286"/>
        <v>0</v>
      </c>
      <c r="AK345" s="108">
        <f t="shared" si="286"/>
        <v>0</v>
      </c>
      <c r="AL345" s="108">
        <f t="shared" si="286"/>
        <v>0</v>
      </c>
      <c r="AM345" s="108">
        <f t="shared" si="286"/>
        <v>0</v>
      </c>
      <c r="AN345" s="108">
        <f t="shared" si="286"/>
        <v>0</v>
      </c>
      <c r="AO345" s="108">
        <f t="shared" si="286"/>
        <v>0</v>
      </c>
      <c r="AP345" s="108">
        <f t="shared" si="286"/>
        <v>0</v>
      </c>
      <c r="AQ345" s="108">
        <f t="shared" si="286"/>
        <v>0</v>
      </c>
      <c r="AR345" s="108">
        <f t="shared" si="286"/>
        <v>0</v>
      </c>
      <c r="AS345" s="108">
        <f t="shared" si="286"/>
        <v>0</v>
      </c>
      <c r="AT345" s="108">
        <f t="shared" si="286"/>
        <v>0</v>
      </c>
      <c r="AU345" s="108">
        <f t="shared" si="286"/>
        <v>0</v>
      </c>
      <c r="AV345" s="108">
        <f t="shared" si="286"/>
        <v>0</v>
      </c>
      <c r="AW345" s="108">
        <f t="shared" si="286"/>
        <v>0</v>
      </c>
      <c r="AX345" s="108">
        <f t="shared" si="286"/>
        <v>0</v>
      </c>
      <c r="AY345" s="108">
        <f t="shared" si="286"/>
        <v>0</v>
      </c>
      <c r="AZ345" s="108">
        <f t="shared" si="286"/>
        <v>0</v>
      </c>
      <c r="BA345" s="108">
        <f t="shared" si="286"/>
        <v>0</v>
      </c>
      <c r="BB345" s="108">
        <f t="shared" si="286"/>
        <v>0</v>
      </c>
      <c r="BC345" s="108">
        <f t="shared" si="286"/>
        <v>0</v>
      </c>
      <c r="BD345" s="108">
        <f t="shared" si="286"/>
        <v>0</v>
      </c>
      <c r="BE345" s="108">
        <f t="shared" si="286"/>
        <v>0</v>
      </c>
      <c r="BF345" s="108">
        <f t="shared" si="286"/>
        <v>0</v>
      </c>
      <c r="BG345" s="108">
        <f t="shared" si="286"/>
        <v>0</v>
      </c>
      <c r="BH345" s="108">
        <f t="shared" si="286"/>
        <v>0</v>
      </c>
      <c r="BI345" s="108">
        <f t="shared" si="286"/>
        <v>0</v>
      </c>
      <c r="BJ345" s="108">
        <f t="shared" si="286"/>
        <v>0</v>
      </c>
      <c r="BK345" s="108">
        <f t="shared" si="286"/>
        <v>0</v>
      </c>
      <c r="BL345" s="108">
        <f t="shared" si="286"/>
        <v>0</v>
      </c>
      <c r="BM345" s="108">
        <f t="shared" si="286"/>
        <v>0</v>
      </c>
      <c r="BN345" s="108">
        <f t="shared" si="286"/>
        <v>0</v>
      </c>
      <c r="BO345" s="108">
        <f t="shared" si="286"/>
        <v>0</v>
      </c>
      <c r="BP345" s="108">
        <f t="shared" si="286"/>
        <v>0</v>
      </c>
      <c r="BQ345" s="108">
        <f t="shared" si="286"/>
        <v>0</v>
      </c>
      <c r="BR345" s="108">
        <f t="shared" si="286"/>
        <v>0</v>
      </c>
      <c r="BS345" s="108">
        <f t="shared" si="286"/>
        <v>0</v>
      </c>
      <c r="BT345" s="108">
        <f t="shared" si="286"/>
        <v>0</v>
      </c>
      <c r="BU345" s="108">
        <f t="shared" si="286"/>
        <v>0</v>
      </c>
      <c r="BV345" s="108">
        <f t="shared" si="286"/>
        <v>0</v>
      </c>
      <c r="BW345" s="108">
        <f t="shared" si="286"/>
        <v>0</v>
      </c>
      <c r="BX345" s="108">
        <f t="shared" si="286"/>
        <v>0</v>
      </c>
      <c r="BY345" s="108">
        <f t="shared" si="286"/>
        <v>0</v>
      </c>
      <c r="BZ345" s="108">
        <f t="shared" si="286"/>
        <v>0</v>
      </c>
      <c r="CA345" s="108">
        <f t="shared" si="286"/>
        <v>0</v>
      </c>
      <c r="CB345" s="108">
        <f t="shared" si="286"/>
        <v>0</v>
      </c>
      <c r="CC345" s="108">
        <f t="shared" si="286"/>
        <v>0</v>
      </c>
      <c r="CD345" s="108">
        <f t="shared" si="286"/>
        <v>0</v>
      </c>
      <c r="CE345" s="108">
        <f t="shared" si="286"/>
        <v>0</v>
      </c>
      <c r="CF345" s="108">
        <f t="shared" si="286"/>
        <v>0</v>
      </c>
      <c r="CG345" s="109">
        <f t="shared" si="286"/>
        <v>0</v>
      </c>
      <c r="CH345" s="133">
        <f t="shared" ref="CH345:CK345" si="287">SUM(CH346:CH351)</f>
        <v>0</v>
      </c>
      <c r="CI345" s="133">
        <f t="shared" si="287"/>
        <v>0</v>
      </c>
      <c r="CJ345" s="133">
        <f t="shared" si="287"/>
        <v>0</v>
      </c>
      <c r="CK345" s="133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5" customHeight="1" x14ac:dyDescent="0.4">
      <c r="A346" s="64">
        <f t="shared" si="274"/>
        <v>346</v>
      </c>
      <c r="B346" s="82"/>
      <c r="C346" s="82"/>
      <c r="D346" s="82"/>
      <c r="E346" s="82"/>
      <c r="F346" s="110"/>
      <c r="G346" s="84" t="s">
        <v>42</v>
      </c>
      <c r="H346" s="114" t="s">
        <v>178</v>
      </c>
      <c r="I346" s="82"/>
      <c r="J346" s="74">
        <f t="shared" si="277"/>
        <v>0</v>
      </c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 s="115"/>
      <c r="BR346" s="115"/>
      <c r="BS346" s="115"/>
      <c r="BT346" s="115"/>
      <c r="BU346" s="115"/>
      <c r="BV346" s="115"/>
      <c r="BW346" s="115"/>
      <c r="BX346" s="115"/>
      <c r="BY346" s="115"/>
      <c r="BZ346" s="115"/>
      <c r="CA346" s="115"/>
      <c r="CB346" s="115"/>
      <c r="CC346" s="115"/>
      <c r="CD346" s="115"/>
      <c r="CE346" s="115"/>
      <c r="CF346" s="115"/>
      <c r="CG346" s="116"/>
      <c r="CH346" s="134"/>
      <c r="CI346" s="134"/>
      <c r="CJ346" s="134"/>
      <c r="CK346" s="134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5" customHeight="1" x14ac:dyDescent="0.4">
      <c r="A347" s="64">
        <f t="shared" si="274"/>
        <v>347</v>
      </c>
      <c r="B347" s="82"/>
      <c r="C347" s="82"/>
      <c r="D347" s="82"/>
      <c r="E347" s="82"/>
      <c r="F347" s="110"/>
      <c r="G347" s="84" t="s">
        <v>55</v>
      </c>
      <c r="H347" s="114" t="s">
        <v>179</v>
      </c>
      <c r="I347" s="82"/>
      <c r="J347" s="74">
        <f t="shared" si="277"/>
        <v>0</v>
      </c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 s="115"/>
      <c r="BR347" s="115"/>
      <c r="BS347" s="115"/>
      <c r="BT347" s="115"/>
      <c r="BU347" s="115"/>
      <c r="BV347" s="115"/>
      <c r="BW347" s="115"/>
      <c r="BX347" s="115"/>
      <c r="BY347" s="115"/>
      <c r="BZ347" s="115"/>
      <c r="CA347" s="115"/>
      <c r="CB347" s="115"/>
      <c r="CC347" s="115"/>
      <c r="CD347" s="115"/>
      <c r="CE347" s="115"/>
      <c r="CF347" s="115"/>
      <c r="CG347" s="116"/>
      <c r="CH347" s="134"/>
      <c r="CI347" s="134"/>
      <c r="CJ347" s="134"/>
      <c r="CK347" s="134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5" customHeight="1" x14ac:dyDescent="0.4">
      <c r="A348" s="64">
        <f t="shared" si="274"/>
        <v>348</v>
      </c>
      <c r="B348" s="82"/>
      <c r="C348" s="82"/>
      <c r="D348" s="82"/>
      <c r="E348" s="82"/>
      <c r="F348" s="110"/>
      <c r="G348" s="84" t="s">
        <v>44</v>
      </c>
      <c r="H348" s="114" t="s">
        <v>180</v>
      </c>
      <c r="I348" s="82"/>
      <c r="J348" s="74">
        <f t="shared" si="277"/>
        <v>0</v>
      </c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 s="115"/>
      <c r="BR348" s="115"/>
      <c r="BS348" s="115"/>
      <c r="BT348" s="115"/>
      <c r="BU348" s="115"/>
      <c r="BV348" s="115"/>
      <c r="BW348" s="115"/>
      <c r="BX348" s="115"/>
      <c r="BY348" s="115"/>
      <c r="BZ348" s="115"/>
      <c r="CA348" s="115"/>
      <c r="CB348" s="115"/>
      <c r="CC348" s="115"/>
      <c r="CD348" s="115"/>
      <c r="CE348" s="115"/>
      <c r="CF348" s="115"/>
      <c r="CG348" s="116"/>
      <c r="CH348" s="134"/>
      <c r="CI348" s="134"/>
      <c r="CJ348" s="134"/>
      <c r="CK348" s="134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5" customHeight="1" x14ac:dyDescent="0.4">
      <c r="A349" s="64">
        <f t="shared" si="274"/>
        <v>349</v>
      </c>
      <c r="B349" s="82"/>
      <c r="C349" s="82"/>
      <c r="D349" s="82"/>
      <c r="E349" s="82"/>
      <c r="F349" s="110"/>
      <c r="G349" s="84" t="s">
        <v>46</v>
      </c>
      <c r="H349" s="114" t="s">
        <v>181</v>
      </c>
      <c r="I349" s="82"/>
      <c r="J349" s="74">
        <f t="shared" si="277"/>
        <v>0</v>
      </c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 s="115"/>
      <c r="BR349" s="115"/>
      <c r="BS349" s="115"/>
      <c r="BT349" s="115"/>
      <c r="BU349" s="115"/>
      <c r="BV349" s="115"/>
      <c r="BW349" s="115"/>
      <c r="BX349" s="115"/>
      <c r="BY349" s="115"/>
      <c r="BZ349" s="115"/>
      <c r="CA349" s="115"/>
      <c r="CB349" s="115"/>
      <c r="CC349" s="115"/>
      <c r="CD349" s="115"/>
      <c r="CE349" s="115"/>
      <c r="CF349" s="115"/>
      <c r="CG349" s="116"/>
      <c r="CH349" s="134"/>
      <c r="CI349" s="134"/>
      <c r="CJ349" s="134"/>
      <c r="CK349" s="134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5" customHeight="1" x14ac:dyDescent="0.4">
      <c r="A350" s="64">
        <f t="shared" si="274"/>
        <v>350</v>
      </c>
      <c r="B350" s="82"/>
      <c r="C350" s="82"/>
      <c r="D350" s="82"/>
      <c r="E350" s="82"/>
      <c r="F350" s="110"/>
      <c r="G350" s="84" t="s">
        <v>48</v>
      </c>
      <c r="H350" s="114" t="s">
        <v>182</v>
      </c>
      <c r="I350" s="82"/>
      <c r="J350" s="74">
        <f t="shared" si="277"/>
        <v>0</v>
      </c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 s="115"/>
      <c r="BR350" s="115"/>
      <c r="BS350" s="115"/>
      <c r="BT350" s="115"/>
      <c r="BU350" s="115"/>
      <c r="BV350" s="115"/>
      <c r="BW350" s="115"/>
      <c r="BX350" s="115"/>
      <c r="BY350" s="115"/>
      <c r="BZ350" s="115"/>
      <c r="CA350" s="115"/>
      <c r="CB350" s="115"/>
      <c r="CC350" s="115"/>
      <c r="CD350" s="115"/>
      <c r="CE350" s="115"/>
      <c r="CF350" s="115"/>
      <c r="CG350" s="116"/>
      <c r="CH350" s="134"/>
      <c r="CI350" s="134"/>
      <c r="CJ350" s="134"/>
      <c r="CK350" s="134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5" customHeight="1" x14ac:dyDescent="0.4">
      <c r="A351" s="64">
        <f t="shared" si="274"/>
        <v>351</v>
      </c>
      <c r="B351" s="82"/>
      <c r="C351" s="82"/>
      <c r="D351" s="82"/>
      <c r="E351" s="82"/>
      <c r="F351" s="110"/>
      <c r="G351" s="84" t="s">
        <v>50</v>
      </c>
      <c r="H351" s="114" t="s">
        <v>183</v>
      </c>
      <c r="I351" s="82"/>
      <c r="J351" s="74">
        <f t="shared" si="277"/>
        <v>0</v>
      </c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115"/>
      <c r="BR351" s="115"/>
      <c r="BS351" s="115"/>
      <c r="BT351" s="115"/>
      <c r="BU351" s="115"/>
      <c r="BV351" s="115"/>
      <c r="BW351" s="115"/>
      <c r="BX351" s="115"/>
      <c r="BY351" s="115"/>
      <c r="BZ351" s="115"/>
      <c r="CA351" s="115"/>
      <c r="CB351" s="115"/>
      <c r="CC351" s="115"/>
      <c r="CD351" s="115"/>
      <c r="CE351" s="115"/>
      <c r="CF351" s="115"/>
      <c r="CG351" s="116"/>
      <c r="CH351" s="134"/>
      <c r="CI351" s="134"/>
      <c r="CJ351" s="134"/>
      <c r="CK351" s="134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5" customHeight="1" x14ac:dyDescent="0.4">
      <c r="A352" s="64">
        <f t="shared" si="274"/>
        <v>352</v>
      </c>
      <c r="B352" s="82"/>
      <c r="C352" s="82"/>
      <c r="D352" s="82"/>
      <c r="E352" s="82"/>
      <c r="F352" s="110" t="s">
        <v>74</v>
      </c>
      <c r="G352" s="84" t="s">
        <v>185</v>
      </c>
      <c r="H352" s="114"/>
      <c r="I352" s="82"/>
      <c r="J352" s="74">
        <f t="shared" si="277"/>
        <v>0</v>
      </c>
      <c r="K352" s="108">
        <f>SUM(K353:K358)</f>
        <v>0</v>
      </c>
      <c r="L352" s="108">
        <f t="shared" ref="L352:CG352" si="289">SUM(L353:L358)</f>
        <v>0</v>
      </c>
      <c r="M352" s="108">
        <f t="shared" si="289"/>
        <v>0</v>
      </c>
      <c r="N352" s="108">
        <f t="shared" si="289"/>
        <v>0</v>
      </c>
      <c r="O352" s="108">
        <f t="shared" si="289"/>
        <v>0</v>
      </c>
      <c r="P352" s="108">
        <f t="shared" si="289"/>
        <v>0</v>
      </c>
      <c r="Q352" s="108">
        <f t="shared" si="289"/>
        <v>0</v>
      </c>
      <c r="R352" s="108">
        <f t="shared" si="289"/>
        <v>0</v>
      </c>
      <c r="S352" s="108">
        <f t="shared" si="289"/>
        <v>0</v>
      </c>
      <c r="T352" s="108">
        <f t="shared" si="289"/>
        <v>0</v>
      </c>
      <c r="U352" s="108">
        <f t="shared" si="289"/>
        <v>0</v>
      </c>
      <c r="V352" s="108">
        <f t="shared" si="289"/>
        <v>0</v>
      </c>
      <c r="W352" s="108">
        <f t="shared" si="289"/>
        <v>0</v>
      </c>
      <c r="X352" s="108">
        <f t="shared" si="289"/>
        <v>0</v>
      </c>
      <c r="Y352" s="108">
        <f t="shared" si="289"/>
        <v>0</v>
      </c>
      <c r="Z352" s="108">
        <f t="shared" si="289"/>
        <v>0</v>
      </c>
      <c r="AA352" s="108">
        <f t="shared" si="289"/>
        <v>0</v>
      </c>
      <c r="AB352" s="108">
        <f t="shared" si="289"/>
        <v>0</v>
      </c>
      <c r="AC352" s="108">
        <f t="shared" si="289"/>
        <v>0</v>
      </c>
      <c r="AD352" s="108">
        <f t="shared" si="289"/>
        <v>0</v>
      </c>
      <c r="AE352" s="108">
        <f t="shared" si="289"/>
        <v>0</v>
      </c>
      <c r="AF352" s="108">
        <f t="shared" si="289"/>
        <v>0</v>
      </c>
      <c r="AG352" s="108">
        <f t="shared" si="289"/>
        <v>0</v>
      </c>
      <c r="AH352" s="108">
        <f t="shared" si="289"/>
        <v>0</v>
      </c>
      <c r="AI352" s="108">
        <f t="shared" si="289"/>
        <v>0</v>
      </c>
      <c r="AJ352" s="108">
        <f t="shared" si="289"/>
        <v>0</v>
      </c>
      <c r="AK352" s="108">
        <f t="shared" si="289"/>
        <v>0</v>
      </c>
      <c r="AL352" s="108">
        <f t="shared" si="289"/>
        <v>0</v>
      </c>
      <c r="AM352" s="108">
        <f t="shared" si="289"/>
        <v>0</v>
      </c>
      <c r="AN352" s="108">
        <f t="shared" si="289"/>
        <v>0</v>
      </c>
      <c r="AO352" s="108">
        <f t="shared" si="289"/>
        <v>0</v>
      </c>
      <c r="AP352" s="108">
        <f t="shared" si="289"/>
        <v>0</v>
      </c>
      <c r="AQ352" s="108">
        <f t="shared" si="289"/>
        <v>0</v>
      </c>
      <c r="AR352" s="108">
        <f t="shared" si="289"/>
        <v>0</v>
      </c>
      <c r="AS352" s="108">
        <f t="shared" si="289"/>
        <v>0</v>
      </c>
      <c r="AT352" s="108">
        <f t="shared" si="289"/>
        <v>0</v>
      </c>
      <c r="AU352" s="108">
        <f t="shared" si="289"/>
        <v>0</v>
      </c>
      <c r="AV352" s="108">
        <f t="shared" si="289"/>
        <v>0</v>
      </c>
      <c r="AW352" s="108">
        <f t="shared" si="289"/>
        <v>0</v>
      </c>
      <c r="AX352" s="108">
        <f t="shared" si="289"/>
        <v>0</v>
      </c>
      <c r="AY352" s="108">
        <f t="shared" si="289"/>
        <v>0</v>
      </c>
      <c r="AZ352" s="108">
        <f t="shared" si="289"/>
        <v>0</v>
      </c>
      <c r="BA352" s="108">
        <f t="shared" si="289"/>
        <v>0</v>
      </c>
      <c r="BB352" s="108">
        <f t="shared" si="289"/>
        <v>0</v>
      </c>
      <c r="BC352" s="108">
        <f t="shared" si="289"/>
        <v>0</v>
      </c>
      <c r="BD352" s="108">
        <f t="shared" si="289"/>
        <v>0</v>
      </c>
      <c r="BE352" s="108">
        <f t="shared" si="289"/>
        <v>0</v>
      </c>
      <c r="BF352" s="108">
        <f t="shared" si="289"/>
        <v>0</v>
      </c>
      <c r="BG352" s="108">
        <f t="shared" si="289"/>
        <v>0</v>
      </c>
      <c r="BH352" s="108">
        <f t="shared" si="289"/>
        <v>0</v>
      </c>
      <c r="BI352" s="108">
        <f t="shared" si="289"/>
        <v>0</v>
      </c>
      <c r="BJ352" s="108">
        <f t="shared" si="289"/>
        <v>0</v>
      </c>
      <c r="BK352" s="108">
        <f t="shared" si="289"/>
        <v>0</v>
      </c>
      <c r="BL352" s="108">
        <f t="shared" si="289"/>
        <v>0</v>
      </c>
      <c r="BM352" s="108">
        <f t="shared" si="289"/>
        <v>0</v>
      </c>
      <c r="BN352" s="108">
        <f t="shared" si="289"/>
        <v>0</v>
      </c>
      <c r="BO352" s="108">
        <f t="shared" si="289"/>
        <v>0</v>
      </c>
      <c r="BP352" s="108">
        <f t="shared" si="289"/>
        <v>0</v>
      </c>
      <c r="BQ352" s="108">
        <f t="shared" si="289"/>
        <v>0</v>
      </c>
      <c r="BR352" s="108">
        <f t="shared" si="289"/>
        <v>0</v>
      </c>
      <c r="BS352" s="108">
        <f t="shared" si="289"/>
        <v>0</v>
      </c>
      <c r="BT352" s="108">
        <f t="shared" si="289"/>
        <v>0</v>
      </c>
      <c r="BU352" s="108">
        <f t="shared" si="289"/>
        <v>0</v>
      </c>
      <c r="BV352" s="108">
        <f t="shared" si="289"/>
        <v>0</v>
      </c>
      <c r="BW352" s="108">
        <f t="shared" si="289"/>
        <v>0</v>
      </c>
      <c r="BX352" s="108">
        <f t="shared" si="289"/>
        <v>0</v>
      </c>
      <c r="BY352" s="108">
        <f t="shared" si="289"/>
        <v>0</v>
      </c>
      <c r="BZ352" s="108">
        <f t="shared" si="289"/>
        <v>0</v>
      </c>
      <c r="CA352" s="108">
        <f t="shared" si="289"/>
        <v>0</v>
      </c>
      <c r="CB352" s="108">
        <f t="shared" si="289"/>
        <v>0</v>
      </c>
      <c r="CC352" s="108">
        <f t="shared" si="289"/>
        <v>0</v>
      </c>
      <c r="CD352" s="108">
        <f t="shared" si="289"/>
        <v>0</v>
      </c>
      <c r="CE352" s="108">
        <f t="shared" si="289"/>
        <v>0</v>
      </c>
      <c r="CF352" s="108">
        <f t="shared" si="289"/>
        <v>0</v>
      </c>
      <c r="CG352" s="109">
        <f t="shared" si="289"/>
        <v>0</v>
      </c>
      <c r="CH352" s="133">
        <f t="shared" ref="CH352:CK352" si="290">SUM(CH353:CH358)</f>
        <v>0</v>
      </c>
      <c r="CI352" s="133">
        <f t="shared" si="290"/>
        <v>0</v>
      </c>
      <c r="CJ352" s="133">
        <f t="shared" si="290"/>
        <v>0</v>
      </c>
      <c r="CK352" s="133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5" customHeight="1" x14ac:dyDescent="0.4">
      <c r="A353" s="64">
        <f t="shared" si="274"/>
        <v>353</v>
      </c>
      <c r="B353" s="82"/>
      <c r="C353" s="82"/>
      <c r="D353" s="82"/>
      <c r="E353" s="82"/>
      <c r="F353" s="110"/>
      <c r="G353" s="84" t="s">
        <v>42</v>
      </c>
      <c r="H353" s="114" t="s">
        <v>178</v>
      </c>
      <c r="I353" s="82"/>
      <c r="J353" s="74">
        <f t="shared" si="277"/>
        <v>0</v>
      </c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 s="115"/>
      <c r="BR353" s="115"/>
      <c r="BS353" s="115"/>
      <c r="BT353" s="115"/>
      <c r="BU353" s="115"/>
      <c r="BV353" s="115"/>
      <c r="BW353" s="115"/>
      <c r="BX353" s="115"/>
      <c r="BY353" s="115"/>
      <c r="BZ353" s="115"/>
      <c r="CA353" s="115"/>
      <c r="CB353" s="115"/>
      <c r="CC353" s="115"/>
      <c r="CD353" s="115"/>
      <c r="CE353" s="115"/>
      <c r="CF353" s="115"/>
      <c r="CG353" s="116"/>
      <c r="CH353" s="134"/>
      <c r="CI353" s="134"/>
      <c r="CJ353" s="134"/>
      <c r="CK353" s="134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5" customHeight="1" x14ac:dyDescent="0.4">
      <c r="A354" s="64">
        <f t="shared" si="274"/>
        <v>354</v>
      </c>
      <c r="B354" s="82"/>
      <c r="C354" s="82"/>
      <c r="D354" s="82"/>
      <c r="E354" s="82"/>
      <c r="F354" s="110"/>
      <c r="G354" s="84" t="s">
        <v>55</v>
      </c>
      <c r="H354" s="114" t="s">
        <v>179</v>
      </c>
      <c r="I354" s="82"/>
      <c r="J354" s="74">
        <f t="shared" si="277"/>
        <v>0</v>
      </c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 s="115"/>
      <c r="BR354" s="115"/>
      <c r="BS354" s="115"/>
      <c r="BT354" s="115"/>
      <c r="BU354" s="115"/>
      <c r="BV354" s="115"/>
      <c r="BW354" s="115"/>
      <c r="BX354" s="115"/>
      <c r="BY354" s="115"/>
      <c r="BZ354" s="115"/>
      <c r="CA354" s="115"/>
      <c r="CB354" s="115"/>
      <c r="CC354" s="115"/>
      <c r="CD354" s="115"/>
      <c r="CE354" s="115"/>
      <c r="CF354" s="115"/>
      <c r="CG354" s="116"/>
      <c r="CH354" s="134"/>
      <c r="CI354" s="134"/>
      <c r="CJ354" s="134"/>
      <c r="CK354" s="134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5" customHeight="1" x14ac:dyDescent="0.4">
      <c r="A355" s="64">
        <f t="shared" si="274"/>
        <v>355</v>
      </c>
      <c r="B355" s="82"/>
      <c r="C355" s="82"/>
      <c r="D355" s="82"/>
      <c r="E355" s="82"/>
      <c r="F355" s="110"/>
      <c r="G355" s="84" t="s">
        <v>44</v>
      </c>
      <c r="H355" s="114" t="s">
        <v>180</v>
      </c>
      <c r="I355" s="82"/>
      <c r="J355" s="74">
        <f t="shared" si="277"/>
        <v>0</v>
      </c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 s="115"/>
      <c r="BR355" s="115"/>
      <c r="BS355" s="115"/>
      <c r="BT355" s="115"/>
      <c r="BU355" s="115"/>
      <c r="BV355" s="115"/>
      <c r="BW355" s="115"/>
      <c r="BX355" s="115"/>
      <c r="BY355" s="115"/>
      <c r="BZ355" s="115"/>
      <c r="CA355" s="115"/>
      <c r="CB355" s="115"/>
      <c r="CC355" s="115"/>
      <c r="CD355" s="115"/>
      <c r="CE355" s="115"/>
      <c r="CF355" s="115"/>
      <c r="CG355" s="116"/>
      <c r="CH355" s="134"/>
      <c r="CI355" s="134"/>
      <c r="CJ355" s="134"/>
      <c r="CK355" s="134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5" customHeight="1" x14ac:dyDescent="0.4">
      <c r="A356" s="64">
        <f t="shared" si="274"/>
        <v>356</v>
      </c>
      <c r="B356" s="82"/>
      <c r="C356" s="82"/>
      <c r="D356" s="82"/>
      <c r="E356" s="82"/>
      <c r="F356" s="110"/>
      <c r="G356" s="84" t="s">
        <v>46</v>
      </c>
      <c r="H356" s="114" t="s">
        <v>181</v>
      </c>
      <c r="I356" s="82"/>
      <c r="J356" s="74">
        <f t="shared" si="277"/>
        <v>0</v>
      </c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 s="115"/>
      <c r="BR356" s="115"/>
      <c r="BS356" s="115"/>
      <c r="BT356" s="115"/>
      <c r="BU356" s="115"/>
      <c r="BV356" s="115"/>
      <c r="BW356" s="115"/>
      <c r="BX356" s="115"/>
      <c r="BY356" s="115"/>
      <c r="BZ356" s="115"/>
      <c r="CA356" s="115"/>
      <c r="CB356" s="115"/>
      <c r="CC356" s="115"/>
      <c r="CD356" s="115"/>
      <c r="CE356" s="115"/>
      <c r="CF356" s="115"/>
      <c r="CG356" s="116"/>
      <c r="CH356" s="134"/>
      <c r="CI356" s="134"/>
      <c r="CJ356" s="134"/>
      <c r="CK356" s="134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5" customHeight="1" x14ac:dyDescent="0.4">
      <c r="A357" s="64">
        <f t="shared" si="274"/>
        <v>357</v>
      </c>
      <c r="B357" s="82"/>
      <c r="C357" s="82"/>
      <c r="D357" s="82"/>
      <c r="E357" s="82"/>
      <c r="F357" s="110"/>
      <c r="G357" s="84" t="s">
        <v>48</v>
      </c>
      <c r="H357" s="114" t="s">
        <v>182</v>
      </c>
      <c r="I357" s="82"/>
      <c r="J357" s="74">
        <f t="shared" si="277"/>
        <v>0</v>
      </c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 s="115"/>
      <c r="BR357" s="115"/>
      <c r="BS357" s="115"/>
      <c r="BT357" s="115"/>
      <c r="BU357" s="115"/>
      <c r="BV357" s="115"/>
      <c r="BW357" s="115"/>
      <c r="BX357" s="115"/>
      <c r="BY357" s="115"/>
      <c r="BZ357" s="115"/>
      <c r="CA357" s="115"/>
      <c r="CB357" s="115"/>
      <c r="CC357" s="115"/>
      <c r="CD357" s="115"/>
      <c r="CE357" s="115"/>
      <c r="CF357" s="115"/>
      <c r="CG357" s="116"/>
      <c r="CH357" s="134"/>
      <c r="CI357" s="134"/>
      <c r="CJ357" s="134"/>
      <c r="CK357" s="134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5" customHeight="1" x14ac:dyDescent="0.4">
      <c r="A358" s="64">
        <f t="shared" si="274"/>
        <v>358</v>
      </c>
      <c r="B358" s="82"/>
      <c r="C358" s="82"/>
      <c r="D358" s="82"/>
      <c r="E358" s="82"/>
      <c r="F358" s="110"/>
      <c r="G358" s="84" t="s">
        <v>50</v>
      </c>
      <c r="H358" s="114" t="s">
        <v>183</v>
      </c>
      <c r="I358" s="82"/>
      <c r="J358" s="74">
        <f t="shared" si="277"/>
        <v>0</v>
      </c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 s="115"/>
      <c r="BR358" s="115"/>
      <c r="BS358" s="115"/>
      <c r="BT358" s="115"/>
      <c r="BU358" s="115"/>
      <c r="BV358" s="115"/>
      <c r="BW358" s="115"/>
      <c r="BX358" s="115"/>
      <c r="BY358" s="115"/>
      <c r="BZ358" s="115"/>
      <c r="CA358" s="115"/>
      <c r="CB358" s="115"/>
      <c r="CC358" s="115"/>
      <c r="CD358" s="115"/>
      <c r="CE358" s="115"/>
      <c r="CF358" s="115"/>
      <c r="CG358" s="116"/>
      <c r="CH358" s="134"/>
      <c r="CI358" s="134"/>
      <c r="CJ358" s="134"/>
      <c r="CK358" s="134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5" customHeight="1" x14ac:dyDescent="0.4">
      <c r="A359" s="64">
        <f t="shared" si="274"/>
        <v>359</v>
      </c>
      <c r="B359" s="82"/>
      <c r="C359" s="82"/>
      <c r="D359" s="82"/>
      <c r="E359" s="82"/>
      <c r="F359" s="110" t="s">
        <v>76</v>
      </c>
      <c r="G359" s="84" t="s">
        <v>186</v>
      </c>
      <c r="H359" s="114"/>
      <c r="I359" s="82"/>
      <c r="J359" s="74">
        <f t="shared" si="277"/>
        <v>0</v>
      </c>
      <c r="K359" s="108">
        <f>SUM(K360:K363)</f>
        <v>0</v>
      </c>
      <c r="L359" s="108">
        <f t="shared" ref="L359:CG359" si="291">SUM(L360:L363)</f>
        <v>0</v>
      </c>
      <c r="M359" s="108">
        <f t="shared" si="291"/>
        <v>0</v>
      </c>
      <c r="N359" s="108">
        <f t="shared" si="291"/>
        <v>0</v>
      </c>
      <c r="O359" s="108">
        <f t="shared" si="291"/>
        <v>0</v>
      </c>
      <c r="P359" s="108">
        <f t="shared" si="291"/>
        <v>0</v>
      </c>
      <c r="Q359" s="108">
        <f t="shared" si="291"/>
        <v>0</v>
      </c>
      <c r="R359" s="108">
        <f t="shared" si="291"/>
        <v>0</v>
      </c>
      <c r="S359" s="108">
        <f t="shared" si="291"/>
        <v>0</v>
      </c>
      <c r="T359" s="108">
        <f t="shared" si="291"/>
        <v>0</v>
      </c>
      <c r="U359" s="108">
        <f t="shared" si="291"/>
        <v>0</v>
      </c>
      <c r="V359" s="108">
        <f t="shared" si="291"/>
        <v>0</v>
      </c>
      <c r="W359" s="108">
        <f t="shared" si="291"/>
        <v>0</v>
      </c>
      <c r="X359" s="108">
        <f t="shared" si="291"/>
        <v>0</v>
      </c>
      <c r="Y359" s="108">
        <f t="shared" si="291"/>
        <v>0</v>
      </c>
      <c r="Z359" s="108">
        <f t="shared" si="291"/>
        <v>0</v>
      </c>
      <c r="AA359" s="108">
        <f t="shared" si="291"/>
        <v>0</v>
      </c>
      <c r="AB359" s="108">
        <f t="shared" si="291"/>
        <v>0</v>
      </c>
      <c r="AC359" s="108">
        <f t="shared" si="291"/>
        <v>0</v>
      </c>
      <c r="AD359" s="108">
        <f t="shared" si="291"/>
        <v>0</v>
      </c>
      <c r="AE359" s="108">
        <f t="shared" si="291"/>
        <v>0</v>
      </c>
      <c r="AF359" s="108">
        <f t="shared" si="291"/>
        <v>0</v>
      </c>
      <c r="AG359" s="108">
        <f t="shared" si="291"/>
        <v>0</v>
      </c>
      <c r="AH359" s="108">
        <f t="shared" si="291"/>
        <v>0</v>
      </c>
      <c r="AI359" s="108">
        <f t="shared" si="291"/>
        <v>0</v>
      </c>
      <c r="AJ359" s="108">
        <f t="shared" si="291"/>
        <v>0</v>
      </c>
      <c r="AK359" s="108">
        <f t="shared" si="291"/>
        <v>0</v>
      </c>
      <c r="AL359" s="108">
        <f t="shared" si="291"/>
        <v>0</v>
      </c>
      <c r="AM359" s="108">
        <f t="shared" si="291"/>
        <v>0</v>
      </c>
      <c r="AN359" s="108">
        <f t="shared" si="291"/>
        <v>0</v>
      </c>
      <c r="AO359" s="108">
        <f t="shared" si="291"/>
        <v>0</v>
      </c>
      <c r="AP359" s="108">
        <f t="shared" si="291"/>
        <v>0</v>
      </c>
      <c r="AQ359" s="108">
        <f t="shared" si="291"/>
        <v>0</v>
      </c>
      <c r="AR359" s="108">
        <f t="shared" si="291"/>
        <v>0</v>
      </c>
      <c r="AS359" s="108">
        <f t="shared" si="291"/>
        <v>0</v>
      </c>
      <c r="AT359" s="108">
        <f t="shared" si="291"/>
        <v>0</v>
      </c>
      <c r="AU359" s="108">
        <f t="shared" si="291"/>
        <v>0</v>
      </c>
      <c r="AV359" s="108">
        <f t="shared" si="291"/>
        <v>0</v>
      </c>
      <c r="AW359" s="108">
        <f t="shared" si="291"/>
        <v>0</v>
      </c>
      <c r="AX359" s="108">
        <f t="shared" si="291"/>
        <v>0</v>
      </c>
      <c r="AY359" s="108">
        <f t="shared" si="291"/>
        <v>0</v>
      </c>
      <c r="AZ359" s="108">
        <f t="shared" si="291"/>
        <v>0</v>
      </c>
      <c r="BA359" s="108">
        <f t="shared" si="291"/>
        <v>0</v>
      </c>
      <c r="BB359" s="108">
        <f t="shared" si="291"/>
        <v>0</v>
      </c>
      <c r="BC359" s="108">
        <f t="shared" si="291"/>
        <v>0</v>
      </c>
      <c r="BD359" s="108">
        <f t="shared" si="291"/>
        <v>0</v>
      </c>
      <c r="BE359" s="108">
        <f t="shared" si="291"/>
        <v>0</v>
      </c>
      <c r="BF359" s="108">
        <f t="shared" si="291"/>
        <v>0</v>
      </c>
      <c r="BG359" s="108">
        <f t="shared" si="291"/>
        <v>0</v>
      </c>
      <c r="BH359" s="108">
        <f t="shared" si="291"/>
        <v>0</v>
      </c>
      <c r="BI359" s="108">
        <f t="shared" si="291"/>
        <v>0</v>
      </c>
      <c r="BJ359" s="108">
        <f t="shared" si="291"/>
        <v>0</v>
      </c>
      <c r="BK359" s="108">
        <f t="shared" si="291"/>
        <v>0</v>
      </c>
      <c r="BL359" s="108">
        <f t="shared" si="291"/>
        <v>0</v>
      </c>
      <c r="BM359" s="108">
        <f t="shared" si="291"/>
        <v>0</v>
      </c>
      <c r="BN359" s="108">
        <f t="shared" si="291"/>
        <v>0</v>
      </c>
      <c r="BO359" s="108">
        <f t="shared" si="291"/>
        <v>0</v>
      </c>
      <c r="BP359" s="108">
        <f t="shared" si="291"/>
        <v>0</v>
      </c>
      <c r="BQ359" s="108">
        <f t="shared" si="291"/>
        <v>0</v>
      </c>
      <c r="BR359" s="108">
        <f t="shared" si="291"/>
        <v>0</v>
      </c>
      <c r="BS359" s="108">
        <f t="shared" si="291"/>
        <v>0</v>
      </c>
      <c r="BT359" s="108">
        <f t="shared" si="291"/>
        <v>0</v>
      </c>
      <c r="BU359" s="108">
        <f t="shared" si="291"/>
        <v>0</v>
      </c>
      <c r="BV359" s="108">
        <f t="shared" si="291"/>
        <v>0</v>
      </c>
      <c r="BW359" s="108">
        <f t="shared" si="291"/>
        <v>0</v>
      </c>
      <c r="BX359" s="108">
        <f t="shared" si="291"/>
        <v>0</v>
      </c>
      <c r="BY359" s="108">
        <f t="shared" si="291"/>
        <v>0</v>
      </c>
      <c r="BZ359" s="108">
        <f t="shared" si="291"/>
        <v>0</v>
      </c>
      <c r="CA359" s="108">
        <f t="shared" si="291"/>
        <v>0</v>
      </c>
      <c r="CB359" s="108">
        <f t="shared" si="291"/>
        <v>0</v>
      </c>
      <c r="CC359" s="108">
        <f t="shared" si="291"/>
        <v>0</v>
      </c>
      <c r="CD359" s="108">
        <f t="shared" si="291"/>
        <v>0</v>
      </c>
      <c r="CE359" s="108">
        <f t="shared" si="291"/>
        <v>0</v>
      </c>
      <c r="CF359" s="108">
        <f t="shared" si="291"/>
        <v>0</v>
      </c>
      <c r="CG359" s="109">
        <f t="shared" si="291"/>
        <v>0</v>
      </c>
      <c r="CH359" s="133">
        <f t="shared" ref="CH359:CK359" si="292">SUM(CH360:CH363)</f>
        <v>0</v>
      </c>
      <c r="CI359" s="133">
        <f t="shared" si="292"/>
        <v>0</v>
      </c>
      <c r="CJ359" s="133">
        <f t="shared" si="292"/>
        <v>0</v>
      </c>
      <c r="CK359" s="133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5" customHeight="1" x14ac:dyDescent="0.4">
      <c r="A360" s="64">
        <f t="shared" si="274"/>
        <v>360</v>
      </c>
      <c r="B360" s="82"/>
      <c r="C360" s="82"/>
      <c r="D360" s="82"/>
      <c r="E360" s="82"/>
      <c r="F360" s="110"/>
      <c r="G360" s="84" t="s">
        <v>42</v>
      </c>
      <c r="H360" s="114" t="str">
        <f>'[1]טופס 106 חודשי'!$H$305</f>
        <v>שכבת חוב (Tranch) בדירוג AA- ומעלה</v>
      </c>
      <c r="I360" s="82"/>
      <c r="J360" s="74">
        <f t="shared" si="277"/>
        <v>0</v>
      </c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 s="115"/>
      <c r="BR360" s="115"/>
      <c r="BS360" s="115"/>
      <c r="BT360" s="115"/>
      <c r="BU360" s="115"/>
      <c r="BV360" s="115"/>
      <c r="BW360" s="115"/>
      <c r="BX360" s="115"/>
      <c r="BY360" s="115"/>
      <c r="BZ360" s="115"/>
      <c r="CA360" s="115"/>
      <c r="CB360" s="115"/>
      <c r="CC360" s="115"/>
      <c r="CD360" s="115"/>
      <c r="CE360" s="115"/>
      <c r="CF360" s="115"/>
      <c r="CG360" s="116"/>
      <c r="CH360" s="134"/>
      <c r="CI360" s="134"/>
      <c r="CJ360" s="134"/>
      <c r="CK360" s="134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5" customHeight="1" x14ac:dyDescent="0.4">
      <c r="A361" s="64">
        <f t="shared" si="274"/>
        <v>361</v>
      </c>
      <c r="B361" s="82"/>
      <c r="C361" s="82"/>
      <c r="D361" s="82"/>
      <c r="E361" s="82"/>
      <c r="F361" s="110"/>
      <c r="G361" s="84" t="s">
        <v>55</v>
      </c>
      <c r="H361" s="114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 s="115"/>
      <c r="BR361" s="115"/>
      <c r="BS361" s="115"/>
      <c r="BT361" s="115"/>
      <c r="BU361" s="115"/>
      <c r="BV361" s="115"/>
      <c r="BW361" s="115"/>
      <c r="BX361" s="115"/>
      <c r="BY361" s="115"/>
      <c r="BZ361" s="115"/>
      <c r="CA361" s="115"/>
      <c r="CB361" s="115"/>
      <c r="CC361" s="115"/>
      <c r="CD361" s="115"/>
      <c r="CE361" s="115"/>
      <c r="CF361" s="115"/>
      <c r="CG361" s="116"/>
      <c r="CH361" s="134"/>
      <c r="CI361" s="134"/>
      <c r="CJ361" s="134"/>
      <c r="CK361" s="134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5" customHeight="1" x14ac:dyDescent="0.4">
      <c r="A362" s="64">
        <f t="shared" si="274"/>
        <v>362</v>
      </c>
      <c r="B362" s="82"/>
      <c r="C362" s="82"/>
      <c r="D362" s="82"/>
      <c r="E362" s="82"/>
      <c r="F362" s="110"/>
      <c r="G362" s="84" t="s">
        <v>44</v>
      </c>
      <c r="H362" s="114" t="str">
        <f>'[1]טופס 106 חודשי'!$H$307</f>
        <v>שכבת חוב (Tranch) בדירוג BB ומטה</v>
      </c>
      <c r="I362" s="82"/>
      <c r="J362" s="74">
        <f t="shared" si="277"/>
        <v>0</v>
      </c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 s="115"/>
      <c r="BR362" s="115"/>
      <c r="BS362" s="115"/>
      <c r="BT362" s="115"/>
      <c r="BU362" s="115"/>
      <c r="BV362" s="115"/>
      <c r="BW362" s="115"/>
      <c r="BX362" s="115"/>
      <c r="BY362" s="115"/>
      <c r="BZ362" s="115"/>
      <c r="CA362" s="115"/>
      <c r="CB362" s="115"/>
      <c r="CC362" s="115"/>
      <c r="CD362" s="115"/>
      <c r="CE362" s="115"/>
      <c r="CF362" s="115"/>
      <c r="CG362" s="116"/>
      <c r="CH362" s="134"/>
      <c r="CI362" s="134"/>
      <c r="CJ362" s="134"/>
      <c r="CK362" s="134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5" customHeight="1" x14ac:dyDescent="0.4">
      <c r="A363" s="64">
        <f t="shared" si="274"/>
        <v>363</v>
      </c>
      <c r="B363" s="82"/>
      <c r="C363" s="82"/>
      <c r="D363" s="82"/>
      <c r="E363" s="82"/>
      <c r="F363" s="110"/>
      <c r="G363" s="84" t="s">
        <v>46</v>
      </c>
      <c r="H363" s="114" t="str">
        <f>'[1]טופס 106 חודשי'!$H$308</f>
        <v>שכבת הון (Equity Tranch)</v>
      </c>
      <c r="I363" s="82"/>
      <c r="J363" s="74">
        <f t="shared" si="277"/>
        <v>0</v>
      </c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 s="115"/>
      <c r="BR363" s="115"/>
      <c r="BS363" s="115"/>
      <c r="BT363" s="115"/>
      <c r="BU363" s="115"/>
      <c r="BV363" s="115"/>
      <c r="BW363" s="115"/>
      <c r="BX363" s="115"/>
      <c r="BY363" s="115"/>
      <c r="BZ363" s="115"/>
      <c r="CA363" s="115"/>
      <c r="CB363" s="115"/>
      <c r="CC363" s="115"/>
      <c r="CD363" s="115"/>
      <c r="CE363" s="115"/>
      <c r="CF363" s="115"/>
      <c r="CG363" s="116"/>
      <c r="CH363" s="134"/>
      <c r="CI363" s="134"/>
      <c r="CJ363" s="134"/>
      <c r="CK363" s="134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5" customHeight="1" x14ac:dyDescent="0.4">
      <c r="A364" s="64">
        <f t="shared" si="274"/>
        <v>364</v>
      </c>
      <c r="B364" s="82"/>
      <c r="C364" s="82"/>
      <c r="D364" s="82"/>
      <c r="E364" s="82"/>
      <c r="F364" s="120" t="s">
        <v>53</v>
      </c>
      <c r="G364" s="82"/>
      <c r="H364" s="82"/>
      <c r="I364" s="82"/>
      <c r="J364" s="142">
        <f t="shared" ref="J364:J390" si="293">SUM(K364:CG364)</f>
        <v>0</v>
      </c>
      <c r="K364" s="143">
        <f>SUM(K365:K390)/2</f>
        <v>0</v>
      </c>
      <c r="L364" s="143">
        <f t="shared" ref="L364:CG364" si="294">SUM(L365:L390)/2</f>
        <v>0</v>
      </c>
      <c r="M364" s="143">
        <f t="shared" si="294"/>
        <v>0</v>
      </c>
      <c r="N364" s="143">
        <f t="shared" si="294"/>
        <v>0</v>
      </c>
      <c r="O364" s="143">
        <f t="shared" si="294"/>
        <v>0</v>
      </c>
      <c r="P364" s="143">
        <f t="shared" si="294"/>
        <v>0</v>
      </c>
      <c r="Q364" s="143">
        <f t="shared" si="294"/>
        <v>0</v>
      </c>
      <c r="R364" s="143">
        <f t="shared" si="294"/>
        <v>0</v>
      </c>
      <c r="S364" s="143">
        <f t="shared" si="294"/>
        <v>0</v>
      </c>
      <c r="T364" s="143">
        <f t="shared" si="294"/>
        <v>0</v>
      </c>
      <c r="U364" s="143">
        <f t="shared" si="294"/>
        <v>0</v>
      </c>
      <c r="V364" s="143">
        <f t="shared" si="294"/>
        <v>0</v>
      </c>
      <c r="W364" s="143">
        <f t="shared" si="294"/>
        <v>0</v>
      </c>
      <c r="X364" s="143">
        <f t="shared" si="294"/>
        <v>0</v>
      </c>
      <c r="Y364" s="143">
        <f t="shared" si="294"/>
        <v>0</v>
      </c>
      <c r="Z364" s="143">
        <f t="shared" si="294"/>
        <v>0</v>
      </c>
      <c r="AA364" s="143">
        <f t="shared" si="294"/>
        <v>0</v>
      </c>
      <c r="AB364" s="143">
        <f t="shared" si="294"/>
        <v>0</v>
      </c>
      <c r="AC364" s="143">
        <f t="shared" si="294"/>
        <v>0</v>
      </c>
      <c r="AD364" s="143">
        <f t="shared" si="294"/>
        <v>0</v>
      </c>
      <c r="AE364" s="143">
        <f t="shared" si="294"/>
        <v>0</v>
      </c>
      <c r="AF364" s="143">
        <f t="shared" si="294"/>
        <v>0</v>
      </c>
      <c r="AG364" s="143">
        <f t="shared" si="294"/>
        <v>0</v>
      </c>
      <c r="AH364" s="143">
        <f t="shared" si="294"/>
        <v>0</v>
      </c>
      <c r="AI364" s="143">
        <f t="shared" si="294"/>
        <v>0</v>
      </c>
      <c r="AJ364" s="143">
        <f t="shared" si="294"/>
        <v>0</v>
      </c>
      <c r="AK364" s="143">
        <f t="shared" si="294"/>
        <v>0</v>
      </c>
      <c r="AL364" s="143">
        <f t="shared" si="294"/>
        <v>0</v>
      </c>
      <c r="AM364" s="143">
        <f t="shared" si="294"/>
        <v>0</v>
      </c>
      <c r="AN364" s="143">
        <f t="shared" si="294"/>
        <v>0</v>
      </c>
      <c r="AO364" s="143">
        <f t="shared" si="294"/>
        <v>0</v>
      </c>
      <c r="AP364" s="143">
        <f t="shared" si="294"/>
        <v>0</v>
      </c>
      <c r="AQ364" s="143">
        <f t="shared" si="294"/>
        <v>0</v>
      </c>
      <c r="AR364" s="143">
        <f t="shared" si="294"/>
        <v>0</v>
      </c>
      <c r="AS364" s="143">
        <f t="shared" si="294"/>
        <v>0</v>
      </c>
      <c r="AT364" s="143">
        <f t="shared" si="294"/>
        <v>0</v>
      </c>
      <c r="AU364" s="143">
        <f t="shared" si="294"/>
        <v>0</v>
      </c>
      <c r="AV364" s="143">
        <f t="shared" si="294"/>
        <v>0</v>
      </c>
      <c r="AW364" s="143">
        <f t="shared" si="294"/>
        <v>0</v>
      </c>
      <c r="AX364" s="143">
        <f t="shared" si="294"/>
        <v>0</v>
      </c>
      <c r="AY364" s="143">
        <f t="shared" si="294"/>
        <v>0</v>
      </c>
      <c r="AZ364" s="143">
        <f t="shared" si="294"/>
        <v>0</v>
      </c>
      <c r="BA364" s="143">
        <f t="shared" si="294"/>
        <v>0</v>
      </c>
      <c r="BB364" s="143">
        <f t="shared" si="294"/>
        <v>0</v>
      </c>
      <c r="BC364" s="143">
        <f t="shared" ref="BC364:CF364" si="295">SUM(BC365:BC390)/2</f>
        <v>0</v>
      </c>
      <c r="BD364" s="143">
        <f t="shared" si="295"/>
        <v>0</v>
      </c>
      <c r="BE364" s="143">
        <f t="shared" si="295"/>
        <v>0</v>
      </c>
      <c r="BF364" s="143">
        <f t="shared" si="295"/>
        <v>0</v>
      </c>
      <c r="BG364" s="143">
        <f t="shared" si="295"/>
        <v>0</v>
      </c>
      <c r="BH364" s="143">
        <f t="shared" si="295"/>
        <v>0</v>
      </c>
      <c r="BI364" s="143">
        <f t="shared" si="295"/>
        <v>0</v>
      </c>
      <c r="BJ364" s="143">
        <f t="shared" si="295"/>
        <v>0</v>
      </c>
      <c r="BK364" s="143">
        <f t="shared" si="295"/>
        <v>0</v>
      </c>
      <c r="BL364" s="143">
        <f t="shared" si="295"/>
        <v>0</v>
      </c>
      <c r="BM364" s="143">
        <f t="shared" si="295"/>
        <v>0</v>
      </c>
      <c r="BN364" s="143">
        <f t="shared" si="295"/>
        <v>0</v>
      </c>
      <c r="BO364" s="143">
        <f t="shared" si="295"/>
        <v>0</v>
      </c>
      <c r="BP364" s="143">
        <f t="shared" si="295"/>
        <v>0</v>
      </c>
      <c r="BQ364" s="143">
        <f t="shared" si="295"/>
        <v>0</v>
      </c>
      <c r="BR364" s="143">
        <f t="shared" si="295"/>
        <v>0</v>
      </c>
      <c r="BS364" s="143">
        <f t="shared" si="295"/>
        <v>0</v>
      </c>
      <c r="BT364" s="143">
        <f t="shared" si="295"/>
        <v>0</v>
      </c>
      <c r="BU364" s="143">
        <f t="shared" si="295"/>
        <v>0</v>
      </c>
      <c r="BV364" s="143">
        <f t="shared" si="295"/>
        <v>0</v>
      </c>
      <c r="BW364" s="143">
        <f t="shared" si="295"/>
        <v>0</v>
      </c>
      <c r="BX364" s="143">
        <f t="shared" si="295"/>
        <v>0</v>
      </c>
      <c r="BY364" s="143">
        <f t="shared" si="295"/>
        <v>0</v>
      </c>
      <c r="BZ364" s="143">
        <f t="shared" si="295"/>
        <v>0</v>
      </c>
      <c r="CA364" s="143">
        <f t="shared" si="295"/>
        <v>0</v>
      </c>
      <c r="CB364" s="143">
        <f t="shared" si="295"/>
        <v>0</v>
      </c>
      <c r="CC364" s="143">
        <f t="shared" si="295"/>
        <v>0</v>
      </c>
      <c r="CD364" s="143">
        <f t="shared" si="295"/>
        <v>0</v>
      </c>
      <c r="CE364" s="143">
        <f t="shared" si="295"/>
        <v>0</v>
      </c>
      <c r="CF364" s="143">
        <f t="shared" si="295"/>
        <v>0</v>
      </c>
      <c r="CG364" s="143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9"/>
      <c r="CN364" s="21"/>
      <c r="CQ364" s="72"/>
    </row>
    <row r="365" spans="1:100" ht="14.15" customHeight="1" x14ac:dyDescent="0.4">
      <c r="A365" s="64">
        <f t="shared" si="274"/>
        <v>365</v>
      </c>
      <c r="B365" s="82"/>
      <c r="C365" s="82"/>
      <c r="D365" s="82"/>
      <c r="E365" s="82"/>
      <c r="F365" s="110" t="s">
        <v>40</v>
      </c>
      <c r="G365" s="111" t="s">
        <v>177</v>
      </c>
      <c r="H365" s="82"/>
      <c r="I365" s="82"/>
      <c r="J365" s="74">
        <f t="shared" si="293"/>
        <v>0</v>
      </c>
      <c r="K365" s="108">
        <f>SUM(K366:K371)</f>
        <v>0</v>
      </c>
      <c r="L365" s="108">
        <f t="shared" ref="L365:CG365" si="297">SUM(L366:L371)</f>
        <v>0</v>
      </c>
      <c r="M365" s="108">
        <f t="shared" si="297"/>
        <v>0</v>
      </c>
      <c r="N365" s="108">
        <f t="shared" si="297"/>
        <v>0</v>
      </c>
      <c r="O365" s="108">
        <f t="shared" si="297"/>
        <v>0</v>
      </c>
      <c r="P365" s="108">
        <f t="shared" si="297"/>
        <v>0</v>
      </c>
      <c r="Q365" s="108">
        <f t="shared" si="297"/>
        <v>0</v>
      </c>
      <c r="R365" s="108">
        <f t="shared" si="297"/>
        <v>0</v>
      </c>
      <c r="S365" s="108">
        <f t="shared" si="297"/>
        <v>0</v>
      </c>
      <c r="T365" s="108">
        <f t="shared" si="297"/>
        <v>0</v>
      </c>
      <c r="U365" s="108">
        <f t="shared" si="297"/>
        <v>0</v>
      </c>
      <c r="V365" s="108">
        <f t="shared" si="297"/>
        <v>0</v>
      </c>
      <c r="W365" s="108">
        <f t="shared" si="297"/>
        <v>0</v>
      </c>
      <c r="X365" s="108">
        <f t="shared" si="297"/>
        <v>0</v>
      </c>
      <c r="Y365" s="108">
        <f t="shared" si="297"/>
        <v>0</v>
      </c>
      <c r="Z365" s="108">
        <f t="shared" si="297"/>
        <v>0</v>
      </c>
      <c r="AA365" s="108">
        <f t="shared" si="297"/>
        <v>0</v>
      </c>
      <c r="AB365" s="108">
        <f t="shared" si="297"/>
        <v>0</v>
      </c>
      <c r="AC365" s="108">
        <f t="shared" si="297"/>
        <v>0</v>
      </c>
      <c r="AD365" s="108">
        <f t="shared" si="297"/>
        <v>0</v>
      </c>
      <c r="AE365" s="108">
        <f t="shared" si="297"/>
        <v>0</v>
      </c>
      <c r="AF365" s="108">
        <f t="shared" si="297"/>
        <v>0</v>
      </c>
      <c r="AG365" s="108">
        <f t="shared" si="297"/>
        <v>0</v>
      </c>
      <c r="AH365" s="108">
        <f t="shared" si="297"/>
        <v>0</v>
      </c>
      <c r="AI365" s="108">
        <f t="shared" si="297"/>
        <v>0</v>
      </c>
      <c r="AJ365" s="108">
        <f t="shared" si="297"/>
        <v>0</v>
      </c>
      <c r="AK365" s="108">
        <f t="shared" si="297"/>
        <v>0</v>
      </c>
      <c r="AL365" s="108">
        <f t="shared" si="297"/>
        <v>0</v>
      </c>
      <c r="AM365" s="108">
        <f t="shared" si="297"/>
        <v>0</v>
      </c>
      <c r="AN365" s="108">
        <f t="shared" si="297"/>
        <v>0</v>
      </c>
      <c r="AO365" s="108">
        <f t="shared" si="297"/>
        <v>0</v>
      </c>
      <c r="AP365" s="108">
        <f t="shared" si="297"/>
        <v>0</v>
      </c>
      <c r="AQ365" s="108">
        <f t="shared" si="297"/>
        <v>0</v>
      </c>
      <c r="AR365" s="108">
        <f t="shared" si="297"/>
        <v>0</v>
      </c>
      <c r="AS365" s="108">
        <f t="shared" si="297"/>
        <v>0</v>
      </c>
      <c r="AT365" s="108">
        <f t="shared" si="297"/>
        <v>0</v>
      </c>
      <c r="AU365" s="108">
        <f t="shared" si="297"/>
        <v>0</v>
      </c>
      <c r="AV365" s="108">
        <f t="shared" si="297"/>
        <v>0</v>
      </c>
      <c r="AW365" s="108">
        <f t="shared" si="297"/>
        <v>0</v>
      </c>
      <c r="AX365" s="108">
        <f t="shared" si="297"/>
        <v>0</v>
      </c>
      <c r="AY365" s="108">
        <f t="shared" si="297"/>
        <v>0</v>
      </c>
      <c r="AZ365" s="108">
        <f t="shared" si="297"/>
        <v>0</v>
      </c>
      <c r="BA365" s="108">
        <f t="shared" si="297"/>
        <v>0</v>
      </c>
      <c r="BB365" s="108">
        <f t="shared" si="297"/>
        <v>0</v>
      </c>
      <c r="BC365" s="108">
        <f t="shared" si="297"/>
        <v>0</v>
      </c>
      <c r="BD365" s="108">
        <f t="shared" si="297"/>
        <v>0</v>
      </c>
      <c r="BE365" s="108">
        <f t="shared" si="297"/>
        <v>0</v>
      </c>
      <c r="BF365" s="108">
        <f t="shared" si="297"/>
        <v>0</v>
      </c>
      <c r="BG365" s="108">
        <f t="shared" si="297"/>
        <v>0</v>
      </c>
      <c r="BH365" s="108">
        <f t="shared" si="297"/>
        <v>0</v>
      </c>
      <c r="BI365" s="108">
        <f t="shared" si="297"/>
        <v>0</v>
      </c>
      <c r="BJ365" s="108">
        <f t="shared" si="297"/>
        <v>0</v>
      </c>
      <c r="BK365" s="108">
        <f t="shared" si="297"/>
        <v>0</v>
      </c>
      <c r="BL365" s="108">
        <f t="shared" si="297"/>
        <v>0</v>
      </c>
      <c r="BM365" s="108">
        <f t="shared" si="297"/>
        <v>0</v>
      </c>
      <c r="BN365" s="108">
        <f t="shared" si="297"/>
        <v>0</v>
      </c>
      <c r="BO365" s="108">
        <f t="shared" si="297"/>
        <v>0</v>
      </c>
      <c r="BP365" s="108">
        <f t="shared" si="297"/>
        <v>0</v>
      </c>
      <c r="BQ365" s="108">
        <f t="shared" si="297"/>
        <v>0</v>
      </c>
      <c r="BR365" s="108">
        <f t="shared" si="297"/>
        <v>0</v>
      </c>
      <c r="BS365" s="108">
        <f t="shared" si="297"/>
        <v>0</v>
      </c>
      <c r="BT365" s="108">
        <f t="shared" si="297"/>
        <v>0</v>
      </c>
      <c r="BU365" s="108">
        <f t="shared" si="297"/>
        <v>0</v>
      </c>
      <c r="BV365" s="108">
        <f t="shared" si="297"/>
        <v>0</v>
      </c>
      <c r="BW365" s="108">
        <f t="shared" si="297"/>
        <v>0</v>
      </c>
      <c r="BX365" s="108">
        <f t="shared" si="297"/>
        <v>0</v>
      </c>
      <c r="BY365" s="108">
        <f t="shared" si="297"/>
        <v>0</v>
      </c>
      <c r="BZ365" s="108">
        <f t="shared" si="297"/>
        <v>0</v>
      </c>
      <c r="CA365" s="108">
        <f t="shared" si="297"/>
        <v>0</v>
      </c>
      <c r="CB365" s="108">
        <f t="shared" si="297"/>
        <v>0</v>
      </c>
      <c r="CC365" s="108">
        <f t="shared" si="297"/>
        <v>0</v>
      </c>
      <c r="CD365" s="108">
        <f t="shared" si="297"/>
        <v>0</v>
      </c>
      <c r="CE365" s="108">
        <f t="shared" si="297"/>
        <v>0</v>
      </c>
      <c r="CF365" s="108">
        <f t="shared" si="297"/>
        <v>0</v>
      </c>
      <c r="CG365" s="109">
        <f t="shared" si="297"/>
        <v>0</v>
      </c>
      <c r="CH365" s="133">
        <f t="shared" ref="CH365:CK365" si="298">SUM(CH366:CH371)</f>
        <v>0</v>
      </c>
      <c r="CI365" s="133">
        <f t="shared" si="298"/>
        <v>0</v>
      </c>
      <c r="CJ365" s="133">
        <f t="shared" si="298"/>
        <v>0</v>
      </c>
      <c r="CK365" s="133">
        <f t="shared" si="298"/>
        <v>0</v>
      </c>
      <c r="CL365" s="8"/>
      <c r="CM365" s="89"/>
      <c r="CN365" s="21"/>
      <c r="CQ365" s="72"/>
    </row>
    <row r="366" spans="1:100" ht="14.15" customHeight="1" x14ac:dyDescent="0.4">
      <c r="A366" s="64">
        <f t="shared" si="274"/>
        <v>366</v>
      </c>
      <c r="B366" s="82"/>
      <c r="C366" s="82"/>
      <c r="D366" s="82"/>
      <c r="E366" s="82"/>
      <c r="F366" s="110"/>
      <c r="G366" s="84" t="s">
        <v>42</v>
      </c>
      <c r="H366" s="114" t="s">
        <v>178</v>
      </c>
      <c r="I366" s="82"/>
      <c r="J366" s="74">
        <f t="shared" si="293"/>
        <v>0</v>
      </c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 s="115"/>
      <c r="BR366" s="115"/>
      <c r="BS366" s="115"/>
      <c r="BT366" s="115"/>
      <c r="BU366" s="115"/>
      <c r="BV366" s="115"/>
      <c r="BW366" s="115"/>
      <c r="BX366" s="115"/>
      <c r="BY366" s="115"/>
      <c r="BZ366" s="115"/>
      <c r="CA366" s="115"/>
      <c r="CB366" s="115"/>
      <c r="CC366" s="115"/>
      <c r="CD366" s="115"/>
      <c r="CE366" s="115"/>
      <c r="CF366" s="115"/>
      <c r="CG366" s="116"/>
      <c r="CH366" s="134"/>
      <c r="CI366" s="134"/>
      <c r="CJ366" s="134"/>
      <c r="CK366" s="134"/>
      <c r="CL366" s="8"/>
      <c r="CM366" s="89"/>
      <c r="CN366" s="21"/>
      <c r="CQ366" s="72"/>
    </row>
    <row r="367" spans="1:100" ht="14.15" customHeight="1" x14ac:dyDescent="0.4">
      <c r="A367" s="64">
        <f t="shared" si="274"/>
        <v>367</v>
      </c>
      <c r="B367" s="82"/>
      <c r="C367" s="82"/>
      <c r="D367" s="82"/>
      <c r="E367" s="82"/>
      <c r="F367" s="110"/>
      <c r="G367" s="84" t="s">
        <v>55</v>
      </c>
      <c r="H367" s="114" t="s">
        <v>179</v>
      </c>
      <c r="I367" s="82"/>
      <c r="J367" s="74">
        <f t="shared" si="293"/>
        <v>0</v>
      </c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 s="115"/>
      <c r="BR367" s="115"/>
      <c r="BS367" s="115"/>
      <c r="BT367" s="115"/>
      <c r="BU367" s="115"/>
      <c r="BV367" s="115"/>
      <c r="BW367" s="115"/>
      <c r="BX367" s="115"/>
      <c r="BY367" s="115"/>
      <c r="BZ367" s="115"/>
      <c r="CA367" s="115"/>
      <c r="CB367" s="115"/>
      <c r="CC367" s="115"/>
      <c r="CD367" s="115"/>
      <c r="CE367" s="115"/>
      <c r="CF367" s="115"/>
      <c r="CG367" s="116"/>
      <c r="CH367" s="134"/>
      <c r="CI367" s="134"/>
      <c r="CJ367" s="134"/>
      <c r="CK367" s="134"/>
      <c r="CL367" s="8"/>
      <c r="CM367" s="89"/>
      <c r="CN367" s="21"/>
      <c r="CQ367" s="72"/>
    </row>
    <row r="368" spans="1:100" ht="14.15" customHeight="1" x14ac:dyDescent="0.4">
      <c r="A368" s="64">
        <f t="shared" si="274"/>
        <v>368</v>
      </c>
      <c r="B368" s="82"/>
      <c r="C368" s="82"/>
      <c r="D368" s="82"/>
      <c r="E368" s="82"/>
      <c r="F368" s="110"/>
      <c r="G368" s="84" t="s">
        <v>44</v>
      </c>
      <c r="H368" s="114" t="s">
        <v>180</v>
      </c>
      <c r="I368" s="82"/>
      <c r="J368" s="74">
        <f t="shared" si="293"/>
        <v>0</v>
      </c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 s="115"/>
      <c r="BR368" s="115"/>
      <c r="BS368" s="115"/>
      <c r="BT368" s="115"/>
      <c r="BU368" s="115"/>
      <c r="BV368" s="115"/>
      <c r="BW368" s="115"/>
      <c r="BX368" s="115"/>
      <c r="BY368" s="115"/>
      <c r="BZ368" s="115"/>
      <c r="CA368" s="115"/>
      <c r="CB368" s="115"/>
      <c r="CC368" s="115"/>
      <c r="CD368" s="115"/>
      <c r="CE368" s="115"/>
      <c r="CF368" s="115"/>
      <c r="CG368" s="116"/>
      <c r="CH368" s="134"/>
      <c r="CI368" s="134"/>
      <c r="CJ368" s="134"/>
      <c r="CK368" s="134"/>
      <c r="CL368" s="8"/>
      <c r="CM368" s="89"/>
      <c r="CN368" s="21"/>
      <c r="CQ368" s="72"/>
    </row>
    <row r="369" spans="1:95" ht="14.15" customHeight="1" x14ac:dyDescent="0.4">
      <c r="A369" s="64">
        <f t="shared" si="274"/>
        <v>369</v>
      </c>
      <c r="B369" s="82"/>
      <c r="C369" s="82"/>
      <c r="D369" s="82"/>
      <c r="E369" s="82"/>
      <c r="F369" s="110"/>
      <c r="G369" s="84" t="s">
        <v>46</v>
      </c>
      <c r="H369" s="114" t="s">
        <v>181</v>
      </c>
      <c r="I369" s="82"/>
      <c r="J369" s="74">
        <f t="shared" si="293"/>
        <v>0</v>
      </c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 s="115"/>
      <c r="BR369" s="115"/>
      <c r="BS369" s="115"/>
      <c r="BT369" s="115"/>
      <c r="BU369" s="115"/>
      <c r="BV369" s="115"/>
      <c r="BW369" s="115"/>
      <c r="BX369" s="115"/>
      <c r="BY369" s="115"/>
      <c r="BZ369" s="115"/>
      <c r="CA369" s="115"/>
      <c r="CB369" s="115"/>
      <c r="CC369" s="115"/>
      <c r="CD369" s="115"/>
      <c r="CE369" s="115"/>
      <c r="CF369" s="115"/>
      <c r="CG369" s="116"/>
      <c r="CH369" s="134"/>
      <c r="CI369" s="134"/>
      <c r="CJ369" s="134"/>
      <c r="CK369" s="134"/>
      <c r="CL369" s="8"/>
      <c r="CM369" s="89"/>
      <c r="CN369" s="21"/>
      <c r="CQ369" s="72"/>
    </row>
    <row r="370" spans="1:95" ht="14.15" customHeight="1" x14ac:dyDescent="0.4">
      <c r="A370" s="64">
        <f t="shared" si="274"/>
        <v>370</v>
      </c>
      <c r="B370" s="82"/>
      <c r="C370" s="82"/>
      <c r="D370" s="82"/>
      <c r="E370" s="82"/>
      <c r="F370" s="112"/>
      <c r="G370" s="84" t="s">
        <v>48</v>
      </c>
      <c r="H370" s="114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7"/>
      <c r="CH370" s="135"/>
      <c r="CI370" s="135"/>
      <c r="CJ370" s="135"/>
      <c r="CK370" s="135"/>
      <c r="CL370" s="8"/>
      <c r="CM370" s="89"/>
      <c r="CN370" s="21"/>
      <c r="CQ370" s="72"/>
    </row>
    <row r="371" spans="1:95" ht="14.15" customHeight="1" x14ac:dyDescent="0.4">
      <c r="A371" s="64">
        <f t="shared" si="274"/>
        <v>371</v>
      </c>
      <c r="B371" s="82"/>
      <c r="C371" s="82"/>
      <c r="D371" s="82"/>
      <c r="E371" s="82"/>
      <c r="F371" s="112"/>
      <c r="G371" s="84" t="s">
        <v>50</v>
      </c>
      <c r="H371" s="114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7"/>
      <c r="CH371" s="135"/>
      <c r="CI371" s="135"/>
      <c r="CJ371" s="135"/>
      <c r="CK371" s="135"/>
      <c r="CL371" s="8"/>
      <c r="CM371" s="89"/>
      <c r="CN371" s="21"/>
      <c r="CQ371" s="72"/>
    </row>
    <row r="372" spans="1:95" ht="14.15" customHeight="1" x14ac:dyDescent="0.4">
      <c r="A372" s="64">
        <f t="shared" si="274"/>
        <v>372</v>
      </c>
      <c r="B372" s="82"/>
      <c r="C372" s="82"/>
      <c r="D372" s="82"/>
      <c r="E372" s="82"/>
      <c r="F372" s="110" t="s">
        <v>52</v>
      </c>
      <c r="G372" s="111" t="s">
        <v>184</v>
      </c>
      <c r="H372" s="82"/>
      <c r="I372" s="82"/>
      <c r="J372" s="74">
        <f t="shared" si="293"/>
        <v>0</v>
      </c>
      <c r="K372" s="108">
        <f>SUM(K373:K378)</f>
        <v>0</v>
      </c>
      <c r="L372" s="108">
        <f t="shared" ref="L372:CG372" si="299">SUM(L373:L378)</f>
        <v>0</v>
      </c>
      <c r="M372" s="108">
        <f t="shared" si="299"/>
        <v>0</v>
      </c>
      <c r="N372" s="108">
        <f t="shared" si="299"/>
        <v>0</v>
      </c>
      <c r="O372" s="108">
        <f t="shared" si="299"/>
        <v>0</v>
      </c>
      <c r="P372" s="108">
        <f t="shared" si="299"/>
        <v>0</v>
      </c>
      <c r="Q372" s="108">
        <f t="shared" si="299"/>
        <v>0</v>
      </c>
      <c r="R372" s="108">
        <f t="shared" si="299"/>
        <v>0</v>
      </c>
      <c r="S372" s="108">
        <f t="shared" si="299"/>
        <v>0</v>
      </c>
      <c r="T372" s="108">
        <f t="shared" si="299"/>
        <v>0</v>
      </c>
      <c r="U372" s="108">
        <f t="shared" si="299"/>
        <v>0</v>
      </c>
      <c r="V372" s="108">
        <f t="shared" si="299"/>
        <v>0</v>
      </c>
      <c r="W372" s="108">
        <f t="shared" si="299"/>
        <v>0</v>
      </c>
      <c r="X372" s="108">
        <f t="shared" si="299"/>
        <v>0</v>
      </c>
      <c r="Y372" s="108">
        <f t="shared" si="299"/>
        <v>0</v>
      </c>
      <c r="Z372" s="108">
        <f t="shared" si="299"/>
        <v>0</v>
      </c>
      <c r="AA372" s="108">
        <f t="shared" si="299"/>
        <v>0</v>
      </c>
      <c r="AB372" s="108">
        <f t="shared" si="299"/>
        <v>0</v>
      </c>
      <c r="AC372" s="108">
        <f t="shared" si="299"/>
        <v>0</v>
      </c>
      <c r="AD372" s="108">
        <f t="shared" si="299"/>
        <v>0</v>
      </c>
      <c r="AE372" s="108">
        <f t="shared" si="299"/>
        <v>0</v>
      </c>
      <c r="AF372" s="108">
        <f t="shared" si="299"/>
        <v>0</v>
      </c>
      <c r="AG372" s="108">
        <f t="shared" si="299"/>
        <v>0</v>
      </c>
      <c r="AH372" s="108">
        <f t="shared" si="299"/>
        <v>0</v>
      </c>
      <c r="AI372" s="108">
        <f t="shared" si="299"/>
        <v>0</v>
      </c>
      <c r="AJ372" s="108">
        <f t="shared" si="299"/>
        <v>0</v>
      </c>
      <c r="AK372" s="108">
        <f t="shared" si="299"/>
        <v>0</v>
      </c>
      <c r="AL372" s="108">
        <f t="shared" si="299"/>
        <v>0</v>
      </c>
      <c r="AM372" s="108">
        <f t="shared" si="299"/>
        <v>0</v>
      </c>
      <c r="AN372" s="108">
        <f t="shared" si="299"/>
        <v>0</v>
      </c>
      <c r="AO372" s="108">
        <f t="shared" si="299"/>
        <v>0</v>
      </c>
      <c r="AP372" s="108">
        <f t="shared" si="299"/>
        <v>0</v>
      </c>
      <c r="AQ372" s="108">
        <f t="shared" si="299"/>
        <v>0</v>
      </c>
      <c r="AR372" s="108">
        <f t="shared" si="299"/>
        <v>0</v>
      </c>
      <c r="AS372" s="108">
        <f t="shared" si="299"/>
        <v>0</v>
      </c>
      <c r="AT372" s="108">
        <f t="shared" si="299"/>
        <v>0</v>
      </c>
      <c r="AU372" s="108">
        <f t="shared" si="299"/>
        <v>0</v>
      </c>
      <c r="AV372" s="108">
        <f t="shared" si="299"/>
        <v>0</v>
      </c>
      <c r="AW372" s="108">
        <f t="shared" si="299"/>
        <v>0</v>
      </c>
      <c r="AX372" s="108">
        <f t="shared" si="299"/>
        <v>0</v>
      </c>
      <c r="AY372" s="108">
        <f t="shared" si="299"/>
        <v>0</v>
      </c>
      <c r="AZ372" s="108">
        <f t="shared" si="299"/>
        <v>0</v>
      </c>
      <c r="BA372" s="108">
        <f t="shared" si="299"/>
        <v>0</v>
      </c>
      <c r="BB372" s="108">
        <f t="shared" si="299"/>
        <v>0</v>
      </c>
      <c r="BC372" s="108">
        <f t="shared" si="299"/>
        <v>0</v>
      </c>
      <c r="BD372" s="108">
        <f t="shared" si="299"/>
        <v>0</v>
      </c>
      <c r="BE372" s="108">
        <f t="shared" si="299"/>
        <v>0</v>
      </c>
      <c r="BF372" s="108">
        <f t="shared" si="299"/>
        <v>0</v>
      </c>
      <c r="BG372" s="108">
        <f t="shared" si="299"/>
        <v>0</v>
      </c>
      <c r="BH372" s="108">
        <f t="shared" si="299"/>
        <v>0</v>
      </c>
      <c r="BI372" s="108">
        <f t="shared" si="299"/>
        <v>0</v>
      </c>
      <c r="BJ372" s="108">
        <f t="shared" si="299"/>
        <v>0</v>
      </c>
      <c r="BK372" s="108">
        <f t="shared" si="299"/>
        <v>0</v>
      </c>
      <c r="BL372" s="108">
        <f t="shared" si="299"/>
        <v>0</v>
      </c>
      <c r="BM372" s="108">
        <f t="shared" si="299"/>
        <v>0</v>
      </c>
      <c r="BN372" s="108">
        <f t="shared" si="299"/>
        <v>0</v>
      </c>
      <c r="BO372" s="108">
        <f t="shared" si="299"/>
        <v>0</v>
      </c>
      <c r="BP372" s="108">
        <f t="shared" si="299"/>
        <v>0</v>
      </c>
      <c r="BQ372" s="108">
        <f t="shared" si="299"/>
        <v>0</v>
      </c>
      <c r="BR372" s="108">
        <f t="shared" si="299"/>
        <v>0</v>
      </c>
      <c r="BS372" s="108">
        <f t="shared" si="299"/>
        <v>0</v>
      </c>
      <c r="BT372" s="108">
        <f t="shared" si="299"/>
        <v>0</v>
      </c>
      <c r="BU372" s="108">
        <f t="shared" si="299"/>
        <v>0</v>
      </c>
      <c r="BV372" s="108">
        <f t="shared" si="299"/>
        <v>0</v>
      </c>
      <c r="BW372" s="108">
        <f t="shared" si="299"/>
        <v>0</v>
      </c>
      <c r="BX372" s="108">
        <f t="shared" si="299"/>
        <v>0</v>
      </c>
      <c r="BY372" s="108">
        <f t="shared" si="299"/>
        <v>0</v>
      </c>
      <c r="BZ372" s="108">
        <f t="shared" si="299"/>
        <v>0</v>
      </c>
      <c r="CA372" s="108">
        <f t="shared" si="299"/>
        <v>0</v>
      </c>
      <c r="CB372" s="108">
        <f t="shared" si="299"/>
        <v>0</v>
      </c>
      <c r="CC372" s="108">
        <f t="shared" si="299"/>
        <v>0</v>
      </c>
      <c r="CD372" s="108">
        <f t="shared" si="299"/>
        <v>0</v>
      </c>
      <c r="CE372" s="108">
        <f t="shared" si="299"/>
        <v>0</v>
      </c>
      <c r="CF372" s="108">
        <f t="shared" si="299"/>
        <v>0</v>
      </c>
      <c r="CG372" s="109">
        <f t="shared" si="299"/>
        <v>0</v>
      </c>
      <c r="CH372" s="133">
        <f t="shared" ref="CH372:CK372" si="300">SUM(CH373:CH378)</f>
        <v>0</v>
      </c>
      <c r="CI372" s="133">
        <f t="shared" si="300"/>
        <v>0</v>
      </c>
      <c r="CJ372" s="133">
        <f t="shared" si="300"/>
        <v>0</v>
      </c>
      <c r="CK372" s="133">
        <f t="shared" si="300"/>
        <v>0</v>
      </c>
      <c r="CL372" s="8"/>
      <c r="CM372" s="89"/>
      <c r="CN372" s="21"/>
      <c r="CQ372" s="72"/>
    </row>
    <row r="373" spans="1:95" ht="14.15" customHeight="1" x14ac:dyDescent="0.4">
      <c r="A373" s="64">
        <f t="shared" si="274"/>
        <v>373</v>
      </c>
      <c r="B373" s="82"/>
      <c r="C373" s="82"/>
      <c r="D373" s="82"/>
      <c r="E373" s="82"/>
      <c r="F373" s="110"/>
      <c r="G373" s="84" t="s">
        <v>42</v>
      </c>
      <c r="H373" s="114" t="s">
        <v>178</v>
      </c>
      <c r="I373" s="82"/>
      <c r="J373" s="74">
        <f t="shared" si="293"/>
        <v>0</v>
      </c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 s="115"/>
      <c r="BR373" s="115"/>
      <c r="BS373" s="115"/>
      <c r="BT373" s="115"/>
      <c r="BU373" s="115"/>
      <c r="BV373" s="115"/>
      <c r="BW373" s="115"/>
      <c r="BX373" s="115"/>
      <c r="BY373" s="115"/>
      <c r="BZ373" s="115"/>
      <c r="CA373" s="115"/>
      <c r="CB373" s="115"/>
      <c r="CC373" s="115"/>
      <c r="CD373" s="115"/>
      <c r="CE373" s="115"/>
      <c r="CF373" s="115"/>
      <c r="CG373" s="116"/>
      <c r="CH373" s="134"/>
      <c r="CI373" s="134"/>
      <c r="CJ373" s="134"/>
      <c r="CK373" s="134"/>
      <c r="CL373" s="8"/>
      <c r="CM373" s="89"/>
      <c r="CN373" s="21"/>
      <c r="CQ373" s="72"/>
    </row>
    <row r="374" spans="1:95" ht="14.15" customHeight="1" x14ac:dyDescent="0.4">
      <c r="A374" s="64">
        <f t="shared" si="274"/>
        <v>374</v>
      </c>
      <c r="B374" s="82"/>
      <c r="C374" s="82"/>
      <c r="D374" s="82"/>
      <c r="E374" s="82"/>
      <c r="F374" s="110"/>
      <c r="G374" s="84" t="s">
        <v>55</v>
      </c>
      <c r="H374" s="114" t="s">
        <v>179</v>
      </c>
      <c r="I374" s="82"/>
      <c r="J374" s="74">
        <f t="shared" si="293"/>
        <v>0</v>
      </c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 s="115"/>
      <c r="BR374" s="115"/>
      <c r="BS374" s="115"/>
      <c r="BT374" s="115"/>
      <c r="BU374" s="115"/>
      <c r="BV374" s="115"/>
      <c r="BW374" s="115"/>
      <c r="BX374" s="115"/>
      <c r="BY374" s="115"/>
      <c r="BZ374" s="115"/>
      <c r="CA374" s="115"/>
      <c r="CB374" s="115"/>
      <c r="CC374" s="115"/>
      <c r="CD374" s="115"/>
      <c r="CE374" s="115"/>
      <c r="CF374" s="115"/>
      <c r="CG374" s="116"/>
      <c r="CH374" s="134"/>
      <c r="CI374" s="134"/>
      <c r="CJ374" s="134"/>
      <c r="CK374" s="134"/>
      <c r="CL374" s="8"/>
      <c r="CM374" s="89"/>
      <c r="CN374" s="21"/>
      <c r="CQ374" s="72"/>
    </row>
    <row r="375" spans="1:95" ht="14.15" customHeight="1" x14ac:dyDescent="0.4">
      <c r="A375" s="64">
        <f t="shared" si="274"/>
        <v>375</v>
      </c>
      <c r="B375" s="82"/>
      <c r="C375" s="82"/>
      <c r="D375" s="82"/>
      <c r="E375" s="82"/>
      <c r="F375" s="110"/>
      <c r="G375" s="84" t="s">
        <v>44</v>
      </c>
      <c r="H375" s="114" t="s">
        <v>180</v>
      </c>
      <c r="I375" s="82"/>
      <c r="J375" s="74">
        <f t="shared" si="293"/>
        <v>0</v>
      </c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 s="115"/>
      <c r="BR375" s="115"/>
      <c r="BS375" s="115"/>
      <c r="BT375" s="115"/>
      <c r="BU375" s="115"/>
      <c r="BV375" s="115"/>
      <c r="BW375" s="115"/>
      <c r="BX375" s="115"/>
      <c r="BY375" s="115"/>
      <c r="BZ375" s="115"/>
      <c r="CA375" s="115"/>
      <c r="CB375" s="115"/>
      <c r="CC375" s="115"/>
      <c r="CD375" s="115"/>
      <c r="CE375" s="115"/>
      <c r="CF375" s="115"/>
      <c r="CG375" s="116"/>
      <c r="CH375" s="134"/>
      <c r="CI375" s="134"/>
      <c r="CJ375" s="134"/>
      <c r="CK375" s="134"/>
      <c r="CL375" s="8"/>
      <c r="CM375" s="89"/>
      <c r="CN375" s="21"/>
      <c r="CQ375" s="72"/>
    </row>
    <row r="376" spans="1:95" ht="14.15" customHeight="1" x14ac:dyDescent="0.4">
      <c r="A376" s="64">
        <f t="shared" si="274"/>
        <v>376</v>
      </c>
      <c r="B376" s="82"/>
      <c r="C376" s="82"/>
      <c r="D376" s="82"/>
      <c r="E376" s="82"/>
      <c r="F376" s="110"/>
      <c r="G376" s="84" t="s">
        <v>46</v>
      </c>
      <c r="H376" s="114" t="s">
        <v>181</v>
      </c>
      <c r="I376" s="82"/>
      <c r="J376" s="74">
        <f t="shared" si="293"/>
        <v>0</v>
      </c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 s="115"/>
      <c r="BR376" s="115"/>
      <c r="BS376" s="115"/>
      <c r="BT376" s="115"/>
      <c r="BU376" s="115"/>
      <c r="BV376" s="115"/>
      <c r="BW376" s="115"/>
      <c r="BX376" s="115"/>
      <c r="BY376" s="115"/>
      <c r="BZ376" s="115"/>
      <c r="CA376" s="115"/>
      <c r="CB376" s="115"/>
      <c r="CC376" s="115"/>
      <c r="CD376" s="115"/>
      <c r="CE376" s="115"/>
      <c r="CF376" s="115"/>
      <c r="CG376" s="116"/>
      <c r="CH376" s="134"/>
      <c r="CI376" s="134"/>
      <c r="CJ376" s="134"/>
      <c r="CK376" s="134"/>
      <c r="CL376" s="8"/>
      <c r="CM376" s="89"/>
      <c r="CN376" s="21"/>
      <c r="CQ376" s="72"/>
    </row>
    <row r="377" spans="1:95" ht="14.15" customHeight="1" x14ac:dyDescent="0.4">
      <c r="A377" s="64">
        <f t="shared" si="274"/>
        <v>377</v>
      </c>
      <c r="B377" s="82"/>
      <c r="C377" s="82"/>
      <c r="D377" s="82"/>
      <c r="E377" s="82"/>
      <c r="F377" s="110"/>
      <c r="G377" s="84" t="s">
        <v>48</v>
      </c>
      <c r="H377" s="114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7"/>
      <c r="CH377" s="135"/>
      <c r="CI377" s="135"/>
      <c r="CJ377" s="135"/>
      <c r="CK377" s="135"/>
      <c r="CL377" s="8"/>
      <c r="CM377" s="89"/>
      <c r="CN377" s="21"/>
      <c r="CQ377" s="72"/>
    </row>
    <row r="378" spans="1:95" ht="14.15" customHeight="1" x14ac:dyDescent="0.4">
      <c r="A378" s="64">
        <f t="shared" si="274"/>
        <v>378</v>
      </c>
      <c r="B378" s="82"/>
      <c r="C378" s="82"/>
      <c r="D378" s="82"/>
      <c r="E378" s="82"/>
      <c r="F378" s="112"/>
      <c r="G378" s="84" t="s">
        <v>50</v>
      </c>
      <c r="H378" s="114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7"/>
      <c r="CH378" s="135"/>
      <c r="CI378" s="135"/>
      <c r="CJ378" s="135"/>
      <c r="CK378" s="135"/>
      <c r="CL378" s="8"/>
      <c r="CM378" s="89"/>
      <c r="CN378" s="21"/>
      <c r="CQ378" s="72"/>
    </row>
    <row r="379" spans="1:95" ht="14.15" customHeight="1" x14ac:dyDescent="0.4">
      <c r="A379" s="64">
        <f t="shared" si="274"/>
        <v>379</v>
      </c>
      <c r="B379" s="82"/>
      <c r="C379" s="82"/>
      <c r="D379" s="82"/>
      <c r="E379" s="82"/>
      <c r="F379" s="110" t="s">
        <v>74</v>
      </c>
      <c r="G379" s="111" t="s">
        <v>185</v>
      </c>
      <c r="H379" s="82"/>
      <c r="I379" s="82"/>
      <c r="J379" s="74">
        <f t="shared" si="293"/>
        <v>0</v>
      </c>
      <c r="K379" s="108">
        <f>SUM(K380:K385)</f>
        <v>0</v>
      </c>
      <c r="L379" s="108">
        <f t="shared" ref="L379:CG379" si="301">SUM(L380:L385)</f>
        <v>0</v>
      </c>
      <c r="M379" s="108">
        <f t="shared" si="301"/>
        <v>0</v>
      </c>
      <c r="N379" s="108">
        <f t="shared" si="301"/>
        <v>0</v>
      </c>
      <c r="O379" s="108">
        <f t="shared" si="301"/>
        <v>0</v>
      </c>
      <c r="P379" s="108">
        <f t="shared" si="301"/>
        <v>0</v>
      </c>
      <c r="Q379" s="108">
        <f t="shared" si="301"/>
        <v>0</v>
      </c>
      <c r="R379" s="108">
        <f t="shared" si="301"/>
        <v>0</v>
      </c>
      <c r="S379" s="108">
        <f t="shared" si="301"/>
        <v>0</v>
      </c>
      <c r="T379" s="108">
        <f t="shared" si="301"/>
        <v>0</v>
      </c>
      <c r="U379" s="108">
        <f t="shared" si="301"/>
        <v>0</v>
      </c>
      <c r="V379" s="108">
        <f t="shared" si="301"/>
        <v>0</v>
      </c>
      <c r="W379" s="108">
        <f t="shared" si="301"/>
        <v>0</v>
      </c>
      <c r="X379" s="108">
        <f t="shared" si="301"/>
        <v>0</v>
      </c>
      <c r="Y379" s="108">
        <f t="shared" si="301"/>
        <v>0</v>
      </c>
      <c r="Z379" s="108">
        <f t="shared" si="301"/>
        <v>0</v>
      </c>
      <c r="AA379" s="108">
        <f t="shared" si="301"/>
        <v>0</v>
      </c>
      <c r="AB379" s="108">
        <f t="shared" si="301"/>
        <v>0</v>
      </c>
      <c r="AC379" s="108">
        <f t="shared" si="301"/>
        <v>0</v>
      </c>
      <c r="AD379" s="108">
        <f t="shared" si="301"/>
        <v>0</v>
      </c>
      <c r="AE379" s="108">
        <f t="shared" si="301"/>
        <v>0</v>
      </c>
      <c r="AF379" s="108">
        <f t="shared" si="301"/>
        <v>0</v>
      </c>
      <c r="AG379" s="108">
        <f t="shared" si="301"/>
        <v>0</v>
      </c>
      <c r="AH379" s="108">
        <f t="shared" si="301"/>
        <v>0</v>
      </c>
      <c r="AI379" s="108">
        <f t="shared" si="301"/>
        <v>0</v>
      </c>
      <c r="AJ379" s="108">
        <f t="shared" si="301"/>
        <v>0</v>
      </c>
      <c r="AK379" s="108">
        <f t="shared" si="301"/>
        <v>0</v>
      </c>
      <c r="AL379" s="108">
        <f t="shared" si="301"/>
        <v>0</v>
      </c>
      <c r="AM379" s="108">
        <f t="shared" si="301"/>
        <v>0</v>
      </c>
      <c r="AN379" s="108">
        <f t="shared" si="301"/>
        <v>0</v>
      </c>
      <c r="AO379" s="108">
        <f t="shared" si="301"/>
        <v>0</v>
      </c>
      <c r="AP379" s="108">
        <f t="shared" si="301"/>
        <v>0</v>
      </c>
      <c r="AQ379" s="108">
        <f t="shared" si="301"/>
        <v>0</v>
      </c>
      <c r="AR379" s="108">
        <f t="shared" si="301"/>
        <v>0</v>
      </c>
      <c r="AS379" s="108">
        <f t="shared" si="301"/>
        <v>0</v>
      </c>
      <c r="AT379" s="108">
        <f t="shared" si="301"/>
        <v>0</v>
      </c>
      <c r="AU379" s="108">
        <f t="shared" si="301"/>
        <v>0</v>
      </c>
      <c r="AV379" s="108">
        <f t="shared" si="301"/>
        <v>0</v>
      </c>
      <c r="AW379" s="108">
        <f t="shared" si="301"/>
        <v>0</v>
      </c>
      <c r="AX379" s="108">
        <f t="shared" si="301"/>
        <v>0</v>
      </c>
      <c r="AY379" s="108">
        <f t="shared" si="301"/>
        <v>0</v>
      </c>
      <c r="AZ379" s="108">
        <f t="shared" si="301"/>
        <v>0</v>
      </c>
      <c r="BA379" s="108">
        <f t="shared" si="301"/>
        <v>0</v>
      </c>
      <c r="BB379" s="108">
        <f t="shared" si="301"/>
        <v>0</v>
      </c>
      <c r="BC379" s="108">
        <f t="shared" si="301"/>
        <v>0</v>
      </c>
      <c r="BD379" s="108">
        <f t="shared" si="301"/>
        <v>0</v>
      </c>
      <c r="BE379" s="108">
        <f t="shared" si="301"/>
        <v>0</v>
      </c>
      <c r="BF379" s="108">
        <f t="shared" si="301"/>
        <v>0</v>
      </c>
      <c r="BG379" s="108">
        <f t="shared" si="301"/>
        <v>0</v>
      </c>
      <c r="BH379" s="108">
        <f t="shared" si="301"/>
        <v>0</v>
      </c>
      <c r="BI379" s="108">
        <f t="shared" si="301"/>
        <v>0</v>
      </c>
      <c r="BJ379" s="108">
        <f t="shared" si="301"/>
        <v>0</v>
      </c>
      <c r="BK379" s="108">
        <f t="shared" si="301"/>
        <v>0</v>
      </c>
      <c r="BL379" s="108">
        <f t="shared" si="301"/>
        <v>0</v>
      </c>
      <c r="BM379" s="108">
        <f t="shared" si="301"/>
        <v>0</v>
      </c>
      <c r="BN379" s="108">
        <f t="shared" si="301"/>
        <v>0</v>
      </c>
      <c r="BO379" s="108">
        <f t="shared" si="301"/>
        <v>0</v>
      </c>
      <c r="BP379" s="108">
        <f t="shared" si="301"/>
        <v>0</v>
      </c>
      <c r="BQ379" s="108">
        <f t="shared" si="301"/>
        <v>0</v>
      </c>
      <c r="BR379" s="108">
        <f t="shared" si="301"/>
        <v>0</v>
      </c>
      <c r="BS379" s="108">
        <f t="shared" si="301"/>
        <v>0</v>
      </c>
      <c r="BT379" s="108">
        <f t="shared" si="301"/>
        <v>0</v>
      </c>
      <c r="BU379" s="108">
        <f t="shared" si="301"/>
        <v>0</v>
      </c>
      <c r="BV379" s="108">
        <f t="shared" si="301"/>
        <v>0</v>
      </c>
      <c r="BW379" s="108">
        <f t="shared" si="301"/>
        <v>0</v>
      </c>
      <c r="BX379" s="108">
        <f t="shared" si="301"/>
        <v>0</v>
      </c>
      <c r="BY379" s="108">
        <f t="shared" si="301"/>
        <v>0</v>
      </c>
      <c r="BZ379" s="108">
        <f t="shared" si="301"/>
        <v>0</v>
      </c>
      <c r="CA379" s="108">
        <f t="shared" si="301"/>
        <v>0</v>
      </c>
      <c r="CB379" s="108">
        <f t="shared" si="301"/>
        <v>0</v>
      </c>
      <c r="CC379" s="108">
        <f t="shared" si="301"/>
        <v>0</v>
      </c>
      <c r="CD379" s="108">
        <f t="shared" si="301"/>
        <v>0</v>
      </c>
      <c r="CE379" s="108">
        <f t="shared" si="301"/>
        <v>0</v>
      </c>
      <c r="CF379" s="108">
        <f t="shared" si="301"/>
        <v>0</v>
      </c>
      <c r="CG379" s="109">
        <f t="shared" si="301"/>
        <v>0</v>
      </c>
      <c r="CH379" s="133">
        <f t="shared" ref="CH379:CK379" si="302">SUM(CH380:CH385)</f>
        <v>0</v>
      </c>
      <c r="CI379" s="133">
        <f t="shared" si="302"/>
        <v>0</v>
      </c>
      <c r="CJ379" s="133">
        <f t="shared" si="302"/>
        <v>0</v>
      </c>
      <c r="CK379" s="133">
        <f t="shared" si="302"/>
        <v>0</v>
      </c>
      <c r="CL379" s="8"/>
      <c r="CM379" s="89"/>
      <c r="CN379" s="21"/>
      <c r="CQ379" s="72"/>
    </row>
    <row r="380" spans="1:95" ht="14.15" customHeight="1" x14ac:dyDescent="0.4">
      <c r="A380" s="64">
        <f t="shared" si="274"/>
        <v>380</v>
      </c>
      <c r="B380" s="82"/>
      <c r="C380" s="82"/>
      <c r="D380" s="82"/>
      <c r="E380" s="82"/>
      <c r="F380" s="110"/>
      <c r="G380" s="84" t="s">
        <v>42</v>
      </c>
      <c r="H380" s="114" t="s">
        <v>178</v>
      </c>
      <c r="I380" s="82"/>
      <c r="J380" s="74">
        <f t="shared" si="293"/>
        <v>0</v>
      </c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 s="115"/>
      <c r="BR380" s="115"/>
      <c r="BS380" s="115"/>
      <c r="BT380" s="115"/>
      <c r="BU380" s="115"/>
      <c r="BV380" s="115"/>
      <c r="BW380" s="115"/>
      <c r="BX380" s="115"/>
      <c r="BY380" s="115"/>
      <c r="BZ380" s="115"/>
      <c r="CA380" s="115"/>
      <c r="CB380" s="115"/>
      <c r="CC380" s="115"/>
      <c r="CD380" s="115"/>
      <c r="CE380" s="115"/>
      <c r="CF380" s="115"/>
      <c r="CG380" s="116"/>
      <c r="CH380" s="134"/>
      <c r="CI380" s="134"/>
      <c r="CJ380" s="134"/>
      <c r="CK380" s="134"/>
      <c r="CL380" s="8"/>
      <c r="CM380" s="89"/>
      <c r="CN380" s="21"/>
      <c r="CQ380" s="72"/>
    </row>
    <row r="381" spans="1:95" ht="14.15" customHeight="1" x14ac:dyDescent="0.4">
      <c r="A381" s="64">
        <f t="shared" si="274"/>
        <v>381</v>
      </c>
      <c r="B381" s="82"/>
      <c r="C381" s="82"/>
      <c r="D381" s="82"/>
      <c r="E381" s="82"/>
      <c r="F381" s="110"/>
      <c r="G381" s="84" t="s">
        <v>55</v>
      </c>
      <c r="H381" s="114" t="s">
        <v>179</v>
      </c>
      <c r="I381" s="82"/>
      <c r="J381" s="74">
        <f t="shared" si="293"/>
        <v>0</v>
      </c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 s="115"/>
      <c r="BR381" s="115"/>
      <c r="BS381" s="115"/>
      <c r="BT381" s="115"/>
      <c r="BU381" s="115"/>
      <c r="BV381" s="115"/>
      <c r="BW381" s="115"/>
      <c r="BX381" s="115"/>
      <c r="BY381" s="115"/>
      <c r="BZ381" s="115"/>
      <c r="CA381" s="115"/>
      <c r="CB381" s="115"/>
      <c r="CC381" s="115"/>
      <c r="CD381" s="115"/>
      <c r="CE381" s="115"/>
      <c r="CF381" s="115"/>
      <c r="CG381" s="116"/>
      <c r="CH381" s="134"/>
      <c r="CI381" s="134"/>
      <c r="CJ381" s="134"/>
      <c r="CK381" s="134"/>
      <c r="CL381" s="8"/>
      <c r="CM381" s="89"/>
      <c r="CN381" s="21"/>
      <c r="CQ381" s="72"/>
    </row>
    <row r="382" spans="1:95" ht="14.15" customHeight="1" x14ac:dyDescent="0.4">
      <c r="A382" s="64">
        <f t="shared" si="274"/>
        <v>382</v>
      </c>
      <c r="B382" s="82"/>
      <c r="C382" s="82"/>
      <c r="D382" s="82"/>
      <c r="E382" s="82"/>
      <c r="F382" s="110"/>
      <c r="G382" s="84" t="s">
        <v>44</v>
      </c>
      <c r="H382" s="114" t="s">
        <v>180</v>
      </c>
      <c r="I382" s="82"/>
      <c r="J382" s="74">
        <f t="shared" si="293"/>
        <v>0</v>
      </c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 s="115"/>
      <c r="BR382" s="115"/>
      <c r="BS382" s="115"/>
      <c r="BT382" s="115"/>
      <c r="BU382" s="115"/>
      <c r="BV382" s="115"/>
      <c r="BW382" s="115"/>
      <c r="BX382" s="115"/>
      <c r="BY382" s="115"/>
      <c r="BZ382" s="115"/>
      <c r="CA382" s="115"/>
      <c r="CB382" s="115"/>
      <c r="CC382" s="115"/>
      <c r="CD382" s="115"/>
      <c r="CE382" s="115"/>
      <c r="CF382" s="115"/>
      <c r="CG382" s="116"/>
      <c r="CH382" s="134"/>
      <c r="CI382" s="134"/>
      <c r="CJ382" s="134"/>
      <c r="CK382" s="134"/>
      <c r="CL382" s="8"/>
      <c r="CM382" s="89"/>
      <c r="CN382" s="21"/>
      <c r="CQ382" s="72"/>
    </row>
    <row r="383" spans="1:95" ht="14.15" customHeight="1" x14ac:dyDescent="0.4">
      <c r="A383" s="64">
        <f t="shared" si="274"/>
        <v>383</v>
      </c>
      <c r="B383" s="82"/>
      <c r="C383" s="82"/>
      <c r="D383" s="82"/>
      <c r="E383" s="82"/>
      <c r="F383" s="110"/>
      <c r="G383" s="84" t="s">
        <v>46</v>
      </c>
      <c r="H383" s="114" t="s">
        <v>181</v>
      </c>
      <c r="I383" s="82"/>
      <c r="J383" s="74">
        <f t="shared" si="293"/>
        <v>0</v>
      </c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 s="115"/>
      <c r="BR383" s="115"/>
      <c r="BS383" s="115"/>
      <c r="BT383" s="115"/>
      <c r="BU383" s="115"/>
      <c r="BV383" s="115"/>
      <c r="BW383" s="115"/>
      <c r="BX383" s="115"/>
      <c r="BY383" s="115"/>
      <c r="BZ383" s="115"/>
      <c r="CA383" s="115"/>
      <c r="CB383" s="115"/>
      <c r="CC383" s="115"/>
      <c r="CD383" s="115"/>
      <c r="CE383" s="115"/>
      <c r="CF383" s="115"/>
      <c r="CG383" s="116"/>
      <c r="CH383" s="134"/>
      <c r="CI383" s="134"/>
      <c r="CJ383" s="134"/>
      <c r="CK383" s="134"/>
      <c r="CL383" s="8"/>
      <c r="CM383" s="89"/>
      <c r="CN383" s="21"/>
      <c r="CQ383" s="72"/>
    </row>
    <row r="384" spans="1:95" ht="14.15" customHeight="1" x14ac:dyDescent="0.4">
      <c r="A384" s="64">
        <f t="shared" si="274"/>
        <v>384</v>
      </c>
      <c r="B384" s="82"/>
      <c r="C384" s="82"/>
      <c r="D384" s="82"/>
      <c r="E384" s="82"/>
      <c r="F384" s="112"/>
      <c r="G384" s="84" t="s">
        <v>48</v>
      </c>
      <c r="H384" s="114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7"/>
      <c r="CH384" s="135"/>
      <c r="CI384" s="135"/>
      <c r="CJ384" s="135"/>
      <c r="CK384" s="135"/>
      <c r="CL384" s="8"/>
      <c r="CM384" s="89"/>
      <c r="CN384" s="21"/>
      <c r="CQ384" s="72"/>
    </row>
    <row r="385" spans="1:100" ht="14.15" customHeight="1" x14ac:dyDescent="0.4">
      <c r="A385" s="64">
        <f t="shared" si="274"/>
        <v>385</v>
      </c>
      <c r="B385" s="82"/>
      <c r="C385" s="82"/>
      <c r="D385" s="82"/>
      <c r="E385" s="82"/>
      <c r="F385" s="112"/>
      <c r="G385" s="84" t="s">
        <v>50</v>
      </c>
      <c r="H385" s="114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7"/>
      <c r="CH385" s="135"/>
      <c r="CI385" s="135"/>
      <c r="CJ385" s="135"/>
      <c r="CK385" s="135"/>
      <c r="CL385" s="8"/>
      <c r="CM385" s="89"/>
      <c r="CN385" s="21"/>
      <c r="CQ385" s="72"/>
    </row>
    <row r="386" spans="1:100" ht="14.15" customHeight="1" x14ac:dyDescent="0.4">
      <c r="A386" s="64">
        <f t="shared" si="274"/>
        <v>386</v>
      </c>
      <c r="B386" s="82"/>
      <c r="C386" s="82"/>
      <c r="D386" s="82"/>
      <c r="E386" s="82"/>
      <c r="F386" s="110" t="s">
        <v>76</v>
      </c>
      <c r="G386" s="111" t="s">
        <v>186</v>
      </c>
      <c r="H386" s="82"/>
      <c r="I386" s="82"/>
      <c r="J386" s="74">
        <f t="shared" si="293"/>
        <v>0</v>
      </c>
      <c r="K386" s="108">
        <f>SUM(K387:K390)</f>
        <v>0</v>
      </c>
      <c r="L386" s="108">
        <f t="shared" ref="L386:CG386" si="303">SUM(L387:L390)</f>
        <v>0</v>
      </c>
      <c r="M386" s="108">
        <f t="shared" si="303"/>
        <v>0</v>
      </c>
      <c r="N386" s="108">
        <f t="shared" si="303"/>
        <v>0</v>
      </c>
      <c r="O386" s="108">
        <f t="shared" si="303"/>
        <v>0</v>
      </c>
      <c r="P386" s="108">
        <f t="shared" si="303"/>
        <v>0</v>
      </c>
      <c r="Q386" s="108">
        <f t="shared" si="303"/>
        <v>0</v>
      </c>
      <c r="R386" s="108">
        <f t="shared" si="303"/>
        <v>0</v>
      </c>
      <c r="S386" s="108">
        <f t="shared" si="303"/>
        <v>0</v>
      </c>
      <c r="T386" s="108">
        <f t="shared" si="303"/>
        <v>0</v>
      </c>
      <c r="U386" s="108">
        <f t="shared" si="303"/>
        <v>0</v>
      </c>
      <c r="V386" s="108">
        <f t="shared" si="303"/>
        <v>0</v>
      </c>
      <c r="W386" s="108">
        <f t="shared" si="303"/>
        <v>0</v>
      </c>
      <c r="X386" s="108">
        <f t="shared" si="303"/>
        <v>0</v>
      </c>
      <c r="Y386" s="108">
        <f t="shared" si="303"/>
        <v>0</v>
      </c>
      <c r="Z386" s="108">
        <f t="shared" si="303"/>
        <v>0</v>
      </c>
      <c r="AA386" s="108">
        <f t="shared" si="303"/>
        <v>0</v>
      </c>
      <c r="AB386" s="108">
        <f t="shared" si="303"/>
        <v>0</v>
      </c>
      <c r="AC386" s="108">
        <f t="shared" si="303"/>
        <v>0</v>
      </c>
      <c r="AD386" s="108">
        <f t="shared" si="303"/>
        <v>0</v>
      </c>
      <c r="AE386" s="108">
        <f t="shared" si="303"/>
        <v>0</v>
      </c>
      <c r="AF386" s="108">
        <f t="shared" si="303"/>
        <v>0</v>
      </c>
      <c r="AG386" s="108">
        <f t="shared" si="303"/>
        <v>0</v>
      </c>
      <c r="AH386" s="108">
        <f t="shared" si="303"/>
        <v>0</v>
      </c>
      <c r="AI386" s="108">
        <f t="shared" si="303"/>
        <v>0</v>
      </c>
      <c r="AJ386" s="108">
        <f t="shared" si="303"/>
        <v>0</v>
      </c>
      <c r="AK386" s="108">
        <f t="shared" si="303"/>
        <v>0</v>
      </c>
      <c r="AL386" s="108">
        <f t="shared" si="303"/>
        <v>0</v>
      </c>
      <c r="AM386" s="108">
        <f t="shared" si="303"/>
        <v>0</v>
      </c>
      <c r="AN386" s="108">
        <f t="shared" si="303"/>
        <v>0</v>
      </c>
      <c r="AO386" s="108">
        <f t="shared" si="303"/>
        <v>0</v>
      </c>
      <c r="AP386" s="108">
        <f t="shared" si="303"/>
        <v>0</v>
      </c>
      <c r="AQ386" s="108">
        <f t="shared" si="303"/>
        <v>0</v>
      </c>
      <c r="AR386" s="108">
        <f t="shared" si="303"/>
        <v>0</v>
      </c>
      <c r="AS386" s="108">
        <f t="shared" si="303"/>
        <v>0</v>
      </c>
      <c r="AT386" s="108">
        <f t="shared" si="303"/>
        <v>0</v>
      </c>
      <c r="AU386" s="108">
        <f t="shared" si="303"/>
        <v>0</v>
      </c>
      <c r="AV386" s="108">
        <f t="shared" si="303"/>
        <v>0</v>
      </c>
      <c r="AW386" s="108">
        <f t="shared" si="303"/>
        <v>0</v>
      </c>
      <c r="AX386" s="108">
        <f t="shared" si="303"/>
        <v>0</v>
      </c>
      <c r="AY386" s="108">
        <f t="shared" si="303"/>
        <v>0</v>
      </c>
      <c r="AZ386" s="108">
        <f t="shared" si="303"/>
        <v>0</v>
      </c>
      <c r="BA386" s="108">
        <f t="shared" si="303"/>
        <v>0</v>
      </c>
      <c r="BB386" s="108">
        <f t="shared" si="303"/>
        <v>0</v>
      </c>
      <c r="BC386" s="108">
        <f t="shared" si="303"/>
        <v>0</v>
      </c>
      <c r="BD386" s="108">
        <f t="shared" si="303"/>
        <v>0</v>
      </c>
      <c r="BE386" s="108">
        <f t="shared" si="303"/>
        <v>0</v>
      </c>
      <c r="BF386" s="108">
        <f t="shared" si="303"/>
        <v>0</v>
      </c>
      <c r="BG386" s="108">
        <f t="shared" si="303"/>
        <v>0</v>
      </c>
      <c r="BH386" s="108">
        <f t="shared" si="303"/>
        <v>0</v>
      </c>
      <c r="BI386" s="108">
        <f t="shared" si="303"/>
        <v>0</v>
      </c>
      <c r="BJ386" s="108">
        <f t="shared" si="303"/>
        <v>0</v>
      </c>
      <c r="BK386" s="108">
        <f t="shared" si="303"/>
        <v>0</v>
      </c>
      <c r="BL386" s="108">
        <f t="shared" si="303"/>
        <v>0</v>
      </c>
      <c r="BM386" s="108">
        <f t="shared" si="303"/>
        <v>0</v>
      </c>
      <c r="BN386" s="108">
        <f t="shared" si="303"/>
        <v>0</v>
      </c>
      <c r="BO386" s="108">
        <f t="shared" si="303"/>
        <v>0</v>
      </c>
      <c r="BP386" s="108">
        <f t="shared" si="303"/>
        <v>0</v>
      </c>
      <c r="BQ386" s="108">
        <f t="shared" si="303"/>
        <v>0</v>
      </c>
      <c r="BR386" s="108">
        <f t="shared" si="303"/>
        <v>0</v>
      </c>
      <c r="BS386" s="108">
        <f t="shared" si="303"/>
        <v>0</v>
      </c>
      <c r="BT386" s="108">
        <f t="shared" si="303"/>
        <v>0</v>
      </c>
      <c r="BU386" s="108">
        <f t="shared" si="303"/>
        <v>0</v>
      </c>
      <c r="BV386" s="108">
        <f t="shared" si="303"/>
        <v>0</v>
      </c>
      <c r="BW386" s="108">
        <f t="shared" si="303"/>
        <v>0</v>
      </c>
      <c r="BX386" s="108">
        <f t="shared" si="303"/>
        <v>0</v>
      </c>
      <c r="BY386" s="108">
        <f t="shared" si="303"/>
        <v>0</v>
      </c>
      <c r="BZ386" s="108">
        <f t="shared" si="303"/>
        <v>0</v>
      </c>
      <c r="CA386" s="108">
        <f t="shared" si="303"/>
        <v>0</v>
      </c>
      <c r="CB386" s="108">
        <f t="shared" si="303"/>
        <v>0</v>
      </c>
      <c r="CC386" s="108">
        <f t="shared" si="303"/>
        <v>0</v>
      </c>
      <c r="CD386" s="108">
        <f t="shared" si="303"/>
        <v>0</v>
      </c>
      <c r="CE386" s="108">
        <f t="shared" si="303"/>
        <v>0</v>
      </c>
      <c r="CF386" s="108">
        <f t="shared" si="303"/>
        <v>0</v>
      </c>
      <c r="CG386" s="109">
        <f t="shared" si="303"/>
        <v>0</v>
      </c>
      <c r="CH386" s="133">
        <f t="shared" ref="CH386:CK386" si="304">SUM(CH387:CH390)</f>
        <v>0</v>
      </c>
      <c r="CI386" s="133">
        <f t="shared" si="304"/>
        <v>0</v>
      </c>
      <c r="CJ386" s="133">
        <f t="shared" si="304"/>
        <v>0</v>
      </c>
      <c r="CK386" s="133">
        <f t="shared" si="304"/>
        <v>0</v>
      </c>
      <c r="CL386" s="8"/>
      <c r="CM386" s="89"/>
      <c r="CN386" s="21"/>
      <c r="CQ386" s="72"/>
    </row>
    <row r="387" spans="1:100" ht="14.15" customHeight="1" x14ac:dyDescent="0.4">
      <c r="A387" s="64">
        <f t="shared" si="274"/>
        <v>387</v>
      </c>
      <c r="B387" s="82"/>
      <c r="C387" s="82"/>
      <c r="D387" s="82"/>
      <c r="E387" s="82"/>
      <c r="F387" s="110"/>
      <c r="G387" s="84" t="s">
        <v>42</v>
      </c>
      <c r="H387" s="114" t="str">
        <f>'[1]טופס 106 חודשי'!$H$305</f>
        <v>שכבת חוב (Tranch) בדירוג AA- ומעלה</v>
      </c>
      <c r="I387" s="82"/>
      <c r="J387" s="74">
        <f t="shared" si="293"/>
        <v>0</v>
      </c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 s="115"/>
      <c r="BR387" s="115"/>
      <c r="BS387" s="115"/>
      <c r="BT387" s="115"/>
      <c r="BU387" s="115"/>
      <c r="BV387" s="115"/>
      <c r="BW387" s="115"/>
      <c r="BX387" s="115"/>
      <c r="BY387" s="115"/>
      <c r="BZ387" s="115"/>
      <c r="CA387" s="115"/>
      <c r="CB387" s="115"/>
      <c r="CC387" s="115"/>
      <c r="CD387" s="115"/>
      <c r="CE387" s="115"/>
      <c r="CF387" s="115"/>
      <c r="CG387" s="116"/>
      <c r="CH387" s="134"/>
      <c r="CI387" s="134"/>
      <c r="CJ387" s="134"/>
      <c r="CK387" s="134"/>
      <c r="CL387" s="8"/>
      <c r="CM387" s="89"/>
      <c r="CN387" s="21"/>
      <c r="CQ387" s="72"/>
    </row>
    <row r="388" spans="1:100" ht="14.15" customHeight="1" x14ac:dyDescent="0.4">
      <c r="A388" s="64">
        <f t="shared" si="274"/>
        <v>388</v>
      </c>
      <c r="B388" s="82"/>
      <c r="C388" s="82"/>
      <c r="D388" s="82"/>
      <c r="E388" s="82"/>
      <c r="F388" s="110"/>
      <c r="G388" s="84" t="s">
        <v>55</v>
      </c>
      <c r="H388" s="114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 s="115"/>
      <c r="BR388" s="115"/>
      <c r="BS388" s="115"/>
      <c r="BT388" s="115"/>
      <c r="BU388" s="115"/>
      <c r="BV388" s="115"/>
      <c r="BW388" s="115"/>
      <c r="BX388" s="115"/>
      <c r="BY388" s="115"/>
      <c r="BZ388" s="115"/>
      <c r="CA388" s="115"/>
      <c r="CB388" s="115"/>
      <c r="CC388" s="115"/>
      <c r="CD388" s="115"/>
      <c r="CE388" s="115"/>
      <c r="CF388" s="115"/>
      <c r="CG388" s="116"/>
      <c r="CH388" s="134"/>
      <c r="CI388" s="134"/>
      <c r="CJ388" s="134"/>
      <c r="CK388" s="134"/>
      <c r="CL388" s="8"/>
      <c r="CM388" s="89"/>
      <c r="CN388" s="21"/>
      <c r="CQ388" s="72"/>
    </row>
    <row r="389" spans="1:100" ht="14.15" customHeight="1" x14ac:dyDescent="0.4">
      <c r="A389" s="64">
        <f t="shared" si="274"/>
        <v>389</v>
      </c>
      <c r="B389" s="82"/>
      <c r="C389" s="82"/>
      <c r="D389" s="82"/>
      <c r="E389" s="82"/>
      <c r="F389" s="110"/>
      <c r="G389" s="84" t="s">
        <v>44</v>
      </c>
      <c r="H389" s="114" t="str">
        <f>'[1]טופס 106 חודשי'!$H$307</f>
        <v>שכבת חוב (Tranch) בדירוג BB ומטה</v>
      </c>
      <c r="I389" s="82"/>
      <c r="J389" s="74">
        <f t="shared" si="293"/>
        <v>0</v>
      </c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 s="115"/>
      <c r="BR389" s="115"/>
      <c r="BS389" s="115"/>
      <c r="BT389" s="115"/>
      <c r="BU389" s="115"/>
      <c r="BV389" s="115"/>
      <c r="BW389" s="115"/>
      <c r="BX389" s="115"/>
      <c r="BY389" s="115"/>
      <c r="BZ389" s="115"/>
      <c r="CA389" s="115"/>
      <c r="CB389" s="115"/>
      <c r="CC389" s="115"/>
      <c r="CD389" s="115"/>
      <c r="CE389" s="115"/>
      <c r="CF389" s="115"/>
      <c r="CG389" s="116"/>
      <c r="CH389" s="134"/>
      <c r="CI389" s="134"/>
      <c r="CJ389" s="134"/>
      <c r="CK389" s="134"/>
      <c r="CL389" s="8"/>
      <c r="CM389" s="89"/>
      <c r="CN389" s="21"/>
      <c r="CQ389" s="72"/>
    </row>
    <row r="390" spans="1:100" ht="14.15" customHeight="1" x14ac:dyDescent="0.4">
      <c r="A390" s="64">
        <f t="shared" si="274"/>
        <v>390</v>
      </c>
      <c r="B390" s="82"/>
      <c r="C390" s="82"/>
      <c r="D390" s="82"/>
      <c r="E390" s="82"/>
      <c r="F390" s="110"/>
      <c r="G390" s="84" t="s">
        <v>46</v>
      </c>
      <c r="H390" s="114" t="str">
        <f>'[1]טופס 106 חודשי'!$H$308</f>
        <v>שכבת הון (Equity Tranch)</v>
      </c>
      <c r="I390" s="82"/>
      <c r="J390" s="74">
        <f t="shared" si="293"/>
        <v>0</v>
      </c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 s="115"/>
      <c r="BR390" s="115"/>
      <c r="BS390" s="115"/>
      <c r="BT390" s="115"/>
      <c r="BU390" s="115"/>
      <c r="BV390" s="115"/>
      <c r="BW390" s="115"/>
      <c r="BX390" s="115"/>
      <c r="BY390" s="115"/>
      <c r="BZ390" s="115"/>
      <c r="CA390" s="115"/>
      <c r="CB390" s="115"/>
      <c r="CC390" s="115"/>
      <c r="CD390" s="115"/>
      <c r="CE390" s="115"/>
      <c r="CF390" s="115"/>
      <c r="CG390" s="116"/>
      <c r="CH390" s="134"/>
      <c r="CI390" s="134"/>
      <c r="CJ390" s="134"/>
      <c r="CK390" s="134"/>
      <c r="CL390" s="8"/>
      <c r="CM390" s="89"/>
      <c r="CN390" s="21"/>
      <c r="CQ390" s="72"/>
    </row>
    <row r="391" spans="1:100" s="125" customFormat="1" ht="14.15" customHeight="1" x14ac:dyDescent="0.4">
      <c r="A391" s="93">
        <f t="shared" si="274"/>
        <v>391</v>
      </c>
      <c r="B391" s="94"/>
      <c r="C391" s="94"/>
      <c r="D391" s="94"/>
      <c r="E391" s="94"/>
      <c r="F391" s="94"/>
      <c r="G391" s="94"/>
      <c r="H391" s="94"/>
      <c r="I391" s="95"/>
      <c r="J391" s="96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97"/>
      <c r="AY391" s="97"/>
      <c r="AZ391" s="97"/>
      <c r="BA391" s="97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97"/>
      <c r="CA391" s="97"/>
      <c r="CB391" s="97"/>
      <c r="CC391" s="97"/>
      <c r="CD391" s="97"/>
      <c r="CE391" s="97"/>
      <c r="CF391" s="97"/>
      <c r="CG391" s="98"/>
      <c r="CH391" s="99"/>
      <c r="CI391" s="99"/>
      <c r="CJ391" s="99"/>
      <c r="CK391" s="99"/>
      <c r="CL391" s="8"/>
      <c r="CM391" s="89"/>
      <c r="CN391" s="123"/>
      <c r="CO391" s="124"/>
      <c r="CP391" s="124"/>
      <c r="CQ391" s="102">
        <f>IF(J391&gt;0,1,0)</f>
        <v>0</v>
      </c>
      <c r="CR391" s="124"/>
      <c r="CS391" s="124"/>
      <c r="CT391" s="124"/>
      <c r="CU391" s="124"/>
      <c r="CV391" s="124"/>
    </row>
    <row r="392" spans="1:100" ht="14.15" customHeight="1" x14ac:dyDescent="0.4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334451.38000000012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10078.029999999999</v>
      </c>
      <c r="N392" s="70">
        <f t="shared" si="306"/>
        <v>0</v>
      </c>
      <c r="O392" s="70">
        <f t="shared" si="306"/>
        <v>3799.91</v>
      </c>
      <c r="P392" s="70">
        <f t="shared" si="306"/>
        <v>2189.56</v>
      </c>
      <c r="Q392" s="70">
        <f t="shared" si="306"/>
        <v>79043.740000000005</v>
      </c>
      <c r="R392" s="70">
        <f t="shared" si="306"/>
        <v>2692.99</v>
      </c>
      <c r="S392" s="70">
        <f t="shared" si="306"/>
        <v>3290.26</v>
      </c>
      <c r="T392" s="70">
        <f t="shared" si="306"/>
        <v>0</v>
      </c>
      <c r="U392" s="70">
        <f t="shared" si="306"/>
        <v>81019.91</v>
      </c>
      <c r="V392" s="70">
        <f t="shared" si="306"/>
        <v>0</v>
      </c>
      <c r="W392" s="70">
        <f t="shared" si="306"/>
        <v>0</v>
      </c>
      <c r="X392" s="70">
        <f t="shared" si="306"/>
        <v>878.2</v>
      </c>
      <c r="Y392" s="70">
        <f t="shared" si="306"/>
        <v>1171.53</v>
      </c>
      <c r="Z392" s="70">
        <f t="shared" si="306"/>
        <v>0</v>
      </c>
      <c r="AA392" s="70">
        <f t="shared" si="306"/>
        <v>52378.16</v>
      </c>
      <c r="AB392" s="70">
        <f t="shared" si="306"/>
        <v>4302.75</v>
      </c>
      <c r="AC392" s="70">
        <f t="shared" si="306"/>
        <v>0</v>
      </c>
      <c r="AD392" s="70">
        <f t="shared" si="306"/>
        <v>58443.7</v>
      </c>
      <c r="AE392" s="70">
        <f t="shared" si="306"/>
        <v>1823.68</v>
      </c>
      <c r="AF392" s="70">
        <f t="shared" si="306"/>
        <v>942.39999999999986</v>
      </c>
      <c r="AG392" s="70">
        <f t="shared" si="306"/>
        <v>656.21</v>
      </c>
      <c r="AH392" s="70">
        <f t="shared" si="306"/>
        <v>1724.98</v>
      </c>
      <c r="AI392" s="70">
        <f t="shared" si="306"/>
        <v>0</v>
      </c>
      <c r="AJ392" s="70">
        <f t="shared" si="306"/>
        <v>481.84</v>
      </c>
      <c r="AK392" s="70">
        <f t="shared" si="306"/>
        <v>29533.53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9"/>
      <c r="CN392" s="21"/>
      <c r="CQ392" s="72"/>
    </row>
    <row r="393" spans="1:100" ht="14.15" customHeight="1" x14ac:dyDescent="0.4">
      <c r="A393" s="64">
        <f t="shared" si="274"/>
        <v>393</v>
      </c>
      <c r="B393" s="82"/>
      <c r="C393" s="82"/>
      <c r="D393" s="82" t="s">
        <v>189</v>
      </c>
      <c r="E393" s="120" t="s">
        <v>19</v>
      </c>
      <c r="F393" s="110"/>
      <c r="G393" s="82"/>
      <c r="H393" s="82"/>
      <c r="I393" s="82"/>
      <c r="J393" s="74">
        <f t="shared" si="305"/>
        <v>308960.31000000006</v>
      </c>
      <c r="K393" s="144">
        <f>SUM(K394:K396,K400,,K405:K406,K409:K410)</f>
        <v>0</v>
      </c>
      <c r="L393" s="144">
        <f t="shared" ref="L393:BW393" si="309">SUM(L394:L396,L400,,L405:L406,L409:L410)</f>
        <v>0</v>
      </c>
      <c r="M393" s="144">
        <f t="shared" si="309"/>
        <v>5348.869999999999</v>
      </c>
      <c r="N393" s="144">
        <f t="shared" si="309"/>
        <v>0</v>
      </c>
      <c r="O393" s="144">
        <f t="shared" si="309"/>
        <v>2126.3000000000002</v>
      </c>
      <c r="P393" s="144">
        <f t="shared" si="309"/>
        <v>999.21999999999991</v>
      </c>
      <c r="Q393" s="144">
        <f t="shared" si="309"/>
        <v>63635.08</v>
      </c>
      <c r="R393" s="144">
        <f t="shared" si="309"/>
        <v>2692.99</v>
      </c>
      <c r="S393" s="144">
        <f t="shared" si="309"/>
        <v>3290.26</v>
      </c>
      <c r="T393" s="144">
        <f t="shared" si="309"/>
        <v>0</v>
      </c>
      <c r="U393" s="144">
        <f t="shared" si="309"/>
        <v>81019.91</v>
      </c>
      <c r="V393" s="144">
        <f t="shared" si="309"/>
        <v>0</v>
      </c>
      <c r="W393" s="144">
        <f t="shared" si="309"/>
        <v>0</v>
      </c>
      <c r="X393" s="144">
        <f t="shared" si="309"/>
        <v>878.2</v>
      </c>
      <c r="Y393" s="144">
        <f t="shared" si="309"/>
        <v>1171.53</v>
      </c>
      <c r="Z393" s="144">
        <f t="shared" si="309"/>
        <v>0</v>
      </c>
      <c r="AA393" s="144">
        <f t="shared" si="309"/>
        <v>52378.16</v>
      </c>
      <c r="AB393" s="144">
        <f t="shared" si="309"/>
        <v>4302.75</v>
      </c>
      <c r="AC393" s="144">
        <f t="shared" si="309"/>
        <v>0</v>
      </c>
      <c r="AD393" s="144">
        <f t="shared" si="309"/>
        <v>58443.7</v>
      </c>
      <c r="AE393" s="144">
        <f t="shared" si="309"/>
        <v>909.98</v>
      </c>
      <c r="AF393" s="144">
        <f t="shared" si="309"/>
        <v>539.74999999999989</v>
      </c>
      <c r="AG393" s="144">
        <f t="shared" si="309"/>
        <v>358.57</v>
      </c>
      <c r="AH393" s="144">
        <f t="shared" si="309"/>
        <v>849.67</v>
      </c>
      <c r="AI393" s="144">
        <f t="shared" si="309"/>
        <v>0</v>
      </c>
      <c r="AJ393" s="144">
        <f t="shared" si="309"/>
        <v>481.84</v>
      </c>
      <c r="AK393" s="144">
        <f t="shared" si="309"/>
        <v>29533.53</v>
      </c>
      <c r="AL393" s="144">
        <f t="shared" si="309"/>
        <v>0</v>
      </c>
      <c r="AM393" s="144">
        <f t="shared" si="309"/>
        <v>0</v>
      </c>
      <c r="AN393" s="144">
        <f t="shared" si="309"/>
        <v>0</v>
      </c>
      <c r="AO393" s="144">
        <f t="shared" si="309"/>
        <v>0</v>
      </c>
      <c r="AP393" s="144">
        <f t="shared" si="309"/>
        <v>0</v>
      </c>
      <c r="AQ393" s="144">
        <f t="shared" si="309"/>
        <v>0</v>
      </c>
      <c r="AR393" s="144">
        <f t="shared" si="309"/>
        <v>0</v>
      </c>
      <c r="AS393" s="144">
        <f t="shared" si="309"/>
        <v>0</v>
      </c>
      <c r="AT393" s="144">
        <f t="shared" si="309"/>
        <v>0</v>
      </c>
      <c r="AU393" s="144">
        <f t="shared" si="309"/>
        <v>0</v>
      </c>
      <c r="AV393" s="144">
        <f t="shared" si="309"/>
        <v>0</v>
      </c>
      <c r="AW393" s="144">
        <f t="shared" si="309"/>
        <v>0</v>
      </c>
      <c r="AX393" s="144">
        <f t="shared" si="309"/>
        <v>0</v>
      </c>
      <c r="AY393" s="144">
        <f t="shared" si="309"/>
        <v>0</v>
      </c>
      <c r="AZ393" s="144">
        <f t="shared" si="309"/>
        <v>0</v>
      </c>
      <c r="BA393" s="144">
        <f t="shared" si="309"/>
        <v>0</v>
      </c>
      <c r="BB393" s="144">
        <f t="shared" si="309"/>
        <v>0</v>
      </c>
      <c r="BC393" s="144">
        <f t="shared" si="309"/>
        <v>0</v>
      </c>
      <c r="BD393" s="144">
        <f t="shared" si="309"/>
        <v>0</v>
      </c>
      <c r="BE393" s="144">
        <f t="shared" si="309"/>
        <v>0</v>
      </c>
      <c r="BF393" s="144">
        <f t="shared" si="309"/>
        <v>0</v>
      </c>
      <c r="BG393" s="144">
        <f t="shared" si="309"/>
        <v>0</v>
      </c>
      <c r="BH393" s="144">
        <f t="shared" si="309"/>
        <v>0</v>
      </c>
      <c r="BI393" s="144">
        <f t="shared" si="309"/>
        <v>0</v>
      </c>
      <c r="BJ393" s="144">
        <f t="shared" si="309"/>
        <v>0</v>
      </c>
      <c r="BK393" s="144">
        <f t="shared" si="309"/>
        <v>0</v>
      </c>
      <c r="BL393" s="144">
        <f t="shared" si="309"/>
        <v>0</v>
      </c>
      <c r="BM393" s="144">
        <f t="shared" si="309"/>
        <v>0</v>
      </c>
      <c r="BN393" s="144">
        <f t="shared" si="309"/>
        <v>0</v>
      </c>
      <c r="BO393" s="144">
        <f t="shared" si="309"/>
        <v>0</v>
      </c>
      <c r="BP393" s="144">
        <f t="shared" si="309"/>
        <v>0</v>
      </c>
      <c r="BQ393" s="144">
        <f t="shared" si="309"/>
        <v>0</v>
      </c>
      <c r="BR393" s="144">
        <f t="shared" si="309"/>
        <v>0</v>
      </c>
      <c r="BS393" s="144">
        <f t="shared" si="309"/>
        <v>0</v>
      </c>
      <c r="BT393" s="144">
        <f t="shared" si="309"/>
        <v>0</v>
      </c>
      <c r="BU393" s="144">
        <f t="shared" si="309"/>
        <v>0</v>
      </c>
      <c r="BV393" s="144">
        <f t="shared" si="309"/>
        <v>0</v>
      </c>
      <c r="BW393" s="144">
        <f t="shared" si="309"/>
        <v>0</v>
      </c>
      <c r="BX393" s="144">
        <f t="shared" ref="BX393:CV393" si="310">SUM(BX394:BX396,BX400,,BX405:BX406,BX409:BX410)</f>
        <v>0</v>
      </c>
      <c r="BY393" s="144">
        <f t="shared" si="310"/>
        <v>0</v>
      </c>
      <c r="BZ393" s="144">
        <f t="shared" si="310"/>
        <v>0</v>
      </c>
      <c r="CA393" s="144">
        <f t="shared" si="310"/>
        <v>0</v>
      </c>
      <c r="CB393" s="144">
        <f t="shared" si="310"/>
        <v>0</v>
      </c>
      <c r="CC393" s="144">
        <f t="shared" si="310"/>
        <v>0</v>
      </c>
      <c r="CD393" s="144">
        <f t="shared" si="310"/>
        <v>0</v>
      </c>
      <c r="CE393" s="144">
        <f t="shared" si="310"/>
        <v>0</v>
      </c>
      <c r="CF393" s="144">
        <f t="shared" si="310"/>
        <v>0</v>
      </c>
      <c r="CG393" s="145">
        <f>SUM(CG394:CG396,CG400,,CG405:CG406,CG409:CG410)</f>
        <v>0</v>
      </c>
      <c r="CH393" s="144">
        <f t="shared" ref="CH393:CK393" si="311">SUM(CH394:CH396,CH400,,CH405:CH406,CH409:CH410)</f>
        <v>0</v>
      </c>
      <c r="CI393" s="144">
        <f t="shared" si="311"/>
        <v>0</v>
      </c>
      <c r="CJ393" s="144">
        <f t="shared" si="311"/>
        <v>0</v>
      </c>
      <c r="CK393" s="144">
        <f t="shared" si="311"/>
        <v>0</v>
      </c>
      <c r="CL393" s="8"/>
      <c r="CM393" s="89"/>
      <c r="CN393" s="21"/>
      <c r="CQ393" s="72"/>
    </row>
    <row r="394" spans="1:100" ht="14.15" customHeight="1" x14ac:dyDescent="0.4">
      <c r="A394" s="64">
        <f t="shared" si="274"/>
        <v>394</v>
      </c>
      <c r="B394" s="84"/>
      <c r="C394" s="84"/>
      <c r="D394" s="146"/>
      <c r="E394" s="84" t="s">
        <v>20</v>
      </c>
      <c r="F394" s="147" t="s">
        <v>190</v>
      </c>
      <c r="G394" s="84"/>
      <c r="H394" s="84"/>
      <c r="I394" s="84"/>
      <c r="J394" s="74">
        <f t="shared" si="305"/>
        <v>285705.09999999998</v>
      </c>
      <c r="K394" s="85"/>
      <c r="L394" s="85"/>
      <c r="M394" s="85">
        <v>562.49</v>
      </c>
      <c r="N394" s="85"/>
      <c r="O394" s="85">
        <v>2126.3000000000002</v>
      </c>
      <c r="P394" s="85"/>
      <c r="Q394" s="85">
        <v>49497.83</v>
      </c>
      <c r="R394" s="85">
        <v>2692.99</v>
      </c>
      <c r="S394" s="85">
        <v>3290.26</v>
      </c>
      <c r="T394" s="85"/>
      <c r="U394" s="85">
        <v>81019.91</v>
      </c>
      <c r="V394" s="85"/>
      <c r="W394" s="85"/>
      <c r="X394" s="85"/>
      <c r="Y394" s="85">
        <v>1171.53</v>
      </c>
      <c r="Z394" s="85"/>
      <c r="AA394" s="85">
        <v>52378.16</v>
      </c>
      <c r="AB394" s="85">
        <v>4302.75</v>
      </c>
      <c r="AC394" s="85"/>
      <c r="AD394" s="85">
        <v>58443.7</v>
      </c>
      <c r="AE394" s="85">
        <v>126.61</v>
      </c>
      <c r="AF394" s="85">
        <v>62.17</v>
      </c>
      <c r="AG394" s="85">
        <v>15.03</v>
      </c>
      <c r="AH394" s="85"/>
      <c r="AI394" s="85"/>
      <c r="AJ394" s="85">
        <v>481.84</v>
      </c>
      <c r="AK394" s="85">
        <v>29533.53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7"/>
      <c r="CH394" s="135"/>
      <c r="CI394" s="135"/>
      <c r="CJ394" s="135"/>
      <c r="CK394" s="135"/>
      <c r="CL394" s="8"/>
      <c r="CM394" s="89"/>
      <c r="CN394" s="21"/>
      <c r="CQ394" s="73">
        <f t="shared" ref="CQ394:CQ401" si="312">IF(J394&gt;0,1,0)</f>
        <v>1</v>
      </c>
    </row>
    <row r="395" spans="1:100" ht="14.15" customHeight="1" x14ac:dyDescent="0.4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7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7"/>
      <c r="CH395" s="135"/>
      <c r="CI395" s="135"/>
      <c r="CJ395" s="135"/>
      <c r="CK395" s="135"/>
      <c r="CL395" s="8"/>
      <c r="CM395" s="89"/>
      <c r="CN395" s="21"/>
      <c r="CQ395" s="73">
        <f t="shared" si="312"/>
        <v>0</v>
      </c>
    </row>
    <row r="396" spans="1:100" s="63" customFormat="1" ht="14.15" customHeight="1" x14ac:dyDescent="0.4">
      <c r="A396" s="64">
        <f t="shared" si="313"/>
        <v>396</v>
      </c>
      <c r="B396" s="84"/>
      <c r="C396" s="84"/>
      <c r="D396" s="84"/>
      <c r="E396" s="84" t="s">
        <v>24</v>
      </c>
      <c r="F396" s="147" t="s">
        <v>192</v>
      </c>
      <c r="G396" s="84"/>
      <c r="H396" s="84"/>
      <c r="I396" s="84"/>
      <c r="J396" s="74">
        <f t="shared" si="305"/>
        <v>0</v>
      </c>
      <c r="K396" s="90">
        <f>SUM(K397:K399)</f>
        <v>0</v>
      </c>
      <c r="L396" s="90">
        <f t="shared" ref="L396:BW396" si="314">SUM(L397:L399)</f>
        <v>0</v>
      </c>
      <c r="M396" s="90">
        <f t="shared" si="314"/>
        <v>0</v>
      </c>
      <c r="N396" s="90">
        <f t="shared" si="314"/>
        <v>0</v>
      </c>
      <c r="O396" s="90">
        <f t="shared" si="314"/>
        <v>0</v>
      </c>
      <c r="P396" s="90">
        <f t="shared" si="314"/>
        <v>0</v>
      </c>
      <c r="Q396" s="90">
        <f t="shared" si="314"/>
        <v>0</v>
      </c>
      <c r="R396" s="90">
        <f t="shared" si="314"/>
        <v>0</v>
      </c>
      <c r="S396" s="90">
        <f t="shared" si="314"/>
        <v>0</v>
      </c>
      <c r="T396" s="90">
        <f t="shared" si="314"/>
        <v>0</v>
      </c>
      <c r="U396" s="90">
        <f t="shared" si="314"/>
        <v>0</v>
      </c>
      <c r="V396" s="90">
        <f t="shared" si="314"/>
        <v>0</v>
      </c>
      <c r="W396" s="90">
        <f t="shared" si="314"/>
        <v>0</v>
      </c>
      <c r="X396" s="90">
        <f t="shared" si="314"/>
        <v>0</v>
      </c>
      <c r="Y396" s="90">
        <f t="shared" si="314"/>
        <v>0</v>
      </c>
      <c r="Z396" s="90">
        <f t="shared" si="314"/>
        <v>0</v>
      </c>
      <c r="AA396" s="90">
        <f t="shared" si="314"/>
        <v>0</v>
      </c>
      <c r="AB396" s="90">
        <f t="shared" si="314"/>
        <v>0</v>
      </c>
      <c r="AC396" s="90">
        <f t="shared" si="314"/>
        <v>0</v>
      </c>
      <c r="AD396" s="90">
        <f t="shared" si="314"/>
        <v>0</v>
      </c>
      <c r="AE396" s="90">
        <f t="shared" si="314"/>
        <v>0</v>
      </c>
      <c r="AF396" s="90">
        <f t="shared" si="314"/>
        <v>0</v>
      </c>
      <c r="AG396" s="90">
        <f t="shared" si="314"/>
        <v>0</v>
      </c>
      <c r="AH396" s="90">
        <f t="shared" si="314"/>
        <v>0</v>
      </c>
      <c r="AI396" s="90">
        <f t="shared" si="314"/>
        <v>0</v>
      </c>
      <c r="AJ396" s="90">
        <f t="shared" si="314"/>
        <v>0</v>
      </c>
      <c r="AK396" s="90">
        <f t="shared" si="314"/>
        <v>0</v>
      </c>
      <c r="AL396" s="90">
        <f t="shared" si="314"/>
        <v>0</v>
      </c>
      <c r="AM396" s="90">
        <f t="shared" si="314"/>
        <v>0</v>
      </c>
      <c r="AN396" s="90">
        <f t="shared" si="314"/>
        <v>0</v>
      </c>
      <c r="AO396" s="90">
        <f t="shared" si="314"/>
        <v>0</v>
      </c>
      <c r="AP396" s="90">
        <f t="shared" si="314"/>
        <v>0</v>
      </c>
      <c r="AQ396" s="90">
        <f t="shared" si="314"/>
        <v>0</v>
      </c>
      <c r="AR396" s="90">
        <f t="shared" si="314"/>
        <v>0</v>
      </c>
      <c r="AS396" s="90">
        <f t="shared" si="314"/>
        <v>0</v>
      </c>
      <c r="AT396" s="90">
        <f t="shared" si="314"/>
        <v>0</v>
      </c>
      <c r="AU396" s="90">
        <f t="shared" si="314"/>
        <v>0</v>
      </c>
      <c r="AV396" s="90">
        <f t="shared" si="314"/>
        <v>0</v>
      </c>
      <c r="AW396" s="90">
        <f t="shared" si="314"/>
        <v>0</v>
      </c>
      <c r="AX396" s="90">
        <f t="shared" si="314"/>
        <v>0</v>
      </c>
      <c r="AY396" s="90">
        <f t="shared" si="314"/>
        <v>0</v>
      </c>
      <c r="AZ396" s="90">
        <f t="shared" si="314"/>
        <v>0</v>
      </c>
      <c r="BA396" s="90">
        <f t="shared" si="314"/>
        <v>0</v>
      </c>
      <c r="BB396" s="90">
        <f t="shared" si="314"/>
        <v>0</v>
      </c>
      <c r="BC396" s="90">
        <f t="shared" si="314"/>
        <v>0</v>
      </c>
      <c r="BD396" s="90">
        <f t="shared" si="314"/>
        <v>0</v>
      </c>
      <c r="BE396" s="90">
        <f t="shared" si="314"/>
        <v>0</v>
      </c>
      <c r="BF396" s="90">
        <f t="shared" si="314"/>
        <v>0</v>
      </c>
      <c r="BG396" s="90">
        <f t="shared" si="314"/>
        <v>0</v>
      </c>
      <c r="BH396" s="90">
        <f t="shared" si="314"/>
        <v>0</v>
      </c>
      <c r="BI396" s="90">
        <f t="shared" si="314"/>
        <v>0</v>
      </c>
      <c r="BJ396" s="90">
        <f t="shared" si="314"/>
        <v>0</v>
      </c>
      <c r="BK396" s="90">
        <f t="shared" si="314"/>
        <v>0</v>
      </c>
      <c r="BL396" s="90">
        <f t="shared" si="314"/>
        <v>0</v>
      </c>
      <c r="BM396" s="90">
        <f t="shared" si="314"/>
        <v>0</v>
      </c>
      <c r="BN396" s="90">
        <f t="shared" si="314"/>
        <v>0</v>
      </c>
      <c r="BO396" s="90">
        <f t="shared" si="314"/>
        <v>0</v>
      </c>
      <c r="BP396" s="90">
        <f t="shared" si="314"/>
        <v>0</v>
      </c>
      <c r="BQ396" s="90">
        <f t="shared" si="314"/>
        <v>0</v>
      </c>
      <c r="BR396" s="90">
        <f t="shared" si="314"/>
        <v>0</v>
      </c>
      <c r="BS396" s="90">
        <f t="shared" si="314"/>
        <v>0</v>
      </c>
      <c r="BT396" s="90">
        <f t="shared" si="314"/>
        <v>0</v>
      </c>
      <c r="BU396" s="90">
        <f t="shared" si="314"/>
        <v>0</v>
      </c>
      <c r="BV396" s="90">
        <f t="shared" si="314"/>
        <v>0</v>
      </c>
      <c r="BW396" s="90">
        <f t="shared" si="314"/>
        <v>0</v>
      </c>
      <c r="BX396" s="90">
        <f t="shared" ref="BX396:CV396" si="315">SUM(BX397:BX399)</f>
        <v>0</v>
      </c>
      <c r="BY396" s="90">
        <f t="shared" si="315"/>
        <v>0</v>
      </c>
      <c r="BZ396" s="90">
        <f t="shared" si="315"/>
        <v>0</v>
      </c>
      <c r="CA396" s="90">
        <f t="shared" si="315"/>
        <v>0</v>
      </c>
      <c r="CB396" s="90">
        <f t="shared" si="315"/>
        <v>0</v>
      </c>
      <c r="CC396" s="90">
        <f t="shared" si="315"/>
        <v>0</v>
      </c>
      <c r="CD396" s="90">
        <f t="shared" si="315"/>
        <v>0</v>
      </c>
      <c r="CE396" s="90">
        <f t="shared" si="315"/>
        <v>0</v>
      </c>
      <c r="CF396" s="90">
        <f t="shared" si="315"/>
        <v>0</v>
      </c>
      <c r="CG396" s="91">
        <f>SUM(CG397:CG399)</f>
        <v>0</v>
      </c>
      <c r="CH396" s="148">
        <f t="shared" ref="CH396:CK396" si="316">SUM(CH397:CH399)</f>
        <v>0</v>
      </c>
      <c r="CI396" s="148">
        <f t="shared" si="316"/>
        <v>0</v>
      </c>
      <c r="CJ396" s="148">
        <f t="shared" si="316"/>
        <v>0</v>
      </c>
      <c r="CK396" s="148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5" customHeight="1" x14ac:dyDescent="0.4">
      <c r="A397" s="64">
        <f t="shared" si="313"/>
        <v>397</v>
      </c>
      <c r="B397" s="84"/>
      <c r="C397" s="84"/>
      <c r="D397" s="84"/>
      <c r="E397" s="84"/>
      <c r="F397" s="112" t="s">
        <v>40</v>
      </c>
      <c r="G397" s="114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7"/>
      <c r="CH397" s="135"/>
      <c r="CI397" s="135"/>
      <c r="CJ397" s="135"/>
      <c r="CK397" s="135"/>
      <c r="CL397" s="8"/>
      <c r="CM397" s="89"/>
      <c r="CN397" s="21"/>
      <c r="CQ397" s="73">
        <f t="shared" si="312"/>
        <v>0</v>
      </c>
    </row>
    <row r="398" spans="1:100" ht="14.15" customHeight="1" x14ac:dyDescent="0.4">
      <c r="A398" s="64">
        <f t="shared" si="313"/>
        <v>398</v>
      </c>
      <c r="B398" s="84"/>
      <c r="C398" s="84"/>
      <c r="D398" s="84"/>
      <c r="E398" s="84"/>
      <c r="F398" s="112" t="s">
        <v>52</v>
      </c>
      <c r="G398" s="114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7"/>
      <c r="CH398" s="135"/>
      <c r="CI398" s="135"/>
      <c r="CJ398" s="135"/>
      <c r="CK398" s="135"/>
      <c r="CL398" s="8"/>
      <c r="CM398" s="89"/>
      <c r="CN398" s="21"/>
      <c r="CQ398" s="73">
        <f t="shared" si="312"/>
        <v>0</v>
      </c>
    </row>
    <row r="399" spans="1:100" ht="14.15" customHeight="1" x14ac:dyDescent="0.4">
      <c r="A399" s="64">
        <f t="shared" si="313"/>
        <v>399</v>
      </c>
      <c r="B399" s="84"/>
      <c r="C399" s="84"/>
      <c r="D399" s="84"/>
      <c r="E399" s="84"/>
      <c r="F399" s="112" t="s">
        <v>74</v>
      </c>
      <c r="G399" s="114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7"/>
      <c r="CH399" s="135"/>
      <c r="CI399" s="135"/>
      <c r="CJ399" s="135"/>
      <c r="CK399" s="135"/>
      <c r="CL399" s="8"/>
      <c r="CM399" s="89"/>
      <c r="CN399" s="21"/>
      <c r="CQ399" s="73">
        <f t="shared" si="312"/>
        <v>0</v>
      </c>
    </row>
    <row r="400" spans="1:100" ht="14.15" customHeight="1" x14ac:dyDescent="0.4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18312</v>
      </c>
      <c r="K400" s="90">
        <f>SUM(K401:K404)</f>
        <v>0</v>
      </c>
      <c r="L400" s="90">
        <f t="shared" ref="L400:BW400" si="317">SUM(L401:L404)</f>
        <v>0</v>
      </c>
      <c r="M400" s="90">
        <f t="shared" si="317"/>
        <v>2303.91</v>
      </c>
      <c r="N400" s="90">
        <f t="shared" si="317"/>
        <v>0</v>
      </c>
      <c r="O400" s="90">
        <f t="shared" si="317"/>
        <v>0</v>
      </c>
      <c r="P400" s="90">
        <f t="shared" si="317"/>
        <v>948.67</v>
      </c>
      <c r="Q400" s="90">
        <f t="shared" si="317"/>
        <v>11831.24</v>
      </c>
      <c r="R400" s="90">
        <f t="shared" si="317"/>
        <v>0</v>
      </c>
      <c r="S400" s="90">
        <f t="shared" si="317"/>
        <v>0</v>
      </c>
      <c r="T400" s="90">
        <f t="shared" si="317"/>
        <v>0</v>
      </c>
      <c r="U400" s="90">
        <f t="shared" si="317"/>
        <v>0</v>
      </c>
      <c r="V400" s="90">
        <f t="shared" si="317"/>
        <v>0</v>
      </c>
      <c r="W400" s="90">
        <f t="shared" si="317"/>
        <v>0</v>
      </c>
      <c r="X400" s="90">
        <f t="shared" si="317"/>
        <v>878.2</v>
      </c>
      <c r="Y400" s="90">
        <f t="shared" si="317"/>
        <v>0</v>
      </c>
      <c r="Z400" s="90">
        <f t="shared" si="317"/>
        <v>0</v>
      </c>
      <c r="AA400" s="90">
        <f t="shared" si="317"/>
        <v>0</v>
      </c>
      <c r="AB400" s="90">
        <f t="shared" si="317"/>
        <v>0</v>
      </c>
      <c r="AC400" s="90">
        <f t="shared" si="317"/>
        <v>0</v>
      </c>
      <c r="AD400" s="90">
        <f t="shared" si="317"/>
        <v>0</v>
      </c>
      <c r="AE400" s="90">
        <f t="shared" si="317"/>
        <v>745.38</v>
      </c>
      <c r="AF400" s="90">
        <f t="shared" si="317"/>
        <v>460.78</v>
      </c>
      <c r="AG400" s="90">
        <f t="shared" si="317"/>
        <v>330.68</v>
      </c>
      <c r="AH400" s="90">
        <f t="shared" si="317"/>
        <v>813.14</v>
      </c>
      <c r="AI400" s="90">
        <f t="shared" si="317"/>
        <v>0</v>
      </c>
      <c r="AJ400" s="90">
        <f t="shared" si="317"/>
        <v>0</v>
      </c>
      <c r="AK400" s="90">
        <f t="shared" si="317"/>
        <v>0</v>
      </c>
      <c r="AL400" s="90">
        <f t="shared" si="317"/>
        <v>0</v>
      </c>
      <c r="AM400" s="90">
        <f t="shared" si="317"/>
        <v>0</v>
      </c>
      <c r="AN400" s="90">
        <f t="shared" si="317"/>
        <v>0</v>
      </c>
      <c r="AO400" s="90">
        <f t="shared" si="317"/>
        <v>0</v>
      </c>
      <c r="AP400" s="90">
        <f t="shared" si="317"/>
        <v>0</v>
      </c>
      <c r="AQ400" s="90">
        <f t="shared" si="317"/>
        <v>0</v>
      </c>
      <c r="AR400" s="90">
        <f t="shared" si="317"/>
        <v>0</v>
      </c>
      <c r="AS400" s="90">
        <f t="shared" si="317"/>
        <v>0</v>
      </c>
      <c r="AT400" s="90">
        <f t="shared" si="317"/>
        <v>0</v>
      </c>
      <c r="AU400" s="90">
        <f t="shared" si="317"/>
        <v>0</v>
      </c>
      <c r="AV400" s="90">
        <f t="shared" si="317"/>
        <v>0</v>
      </c>
      <c r="AW400" s="90">
        <f t="shared" si="317"/>
        <v>0</v>
      </c>
      <c r="AX400" s="90">
        <f t="shared" si="317"/>
        <v>0</v>
      </c>
      <c r="AY400" s="90">
        <f t="shared" si="317"/>
        <v>0</v>
      </c>
      <c r="AZ400" s="90">
        <f t="shared" si="317"/>
        <v>0</v>
      </c>
      <c r="BA400" s="90">
        <f t="shared" si="317"/>
        <v>0</v>
      </c>
      <c r="BB400" s="90">
        <f t="shared" si="317"/>
        <v>0</v>
      </c>
      <c r="BC400" s="90">
        <f t="shared" si="317"/>
        <v>0</v>
      </c>
      <c r="BD400" s="90">
        <f t="shared" si="317"/>
        <v>0</v>
      </c>
      <c r="BE400" s="90">
        <f t="shared" si="317"/>
        <v>0</v>
      </c>
      <c r="BF400" s="90">
        <f t="shared" si="317"/>
        <v>0</v>
      </c>
      <c r="BG400" s="90">
        <f t="shared" si="317"/>
        <v>0</v>
      </c>
      <c r="BH400" s="90">
        <f t="shared" si="317"/>
        <v>0</v>
      </c>
      <c r="BI400" s="90">
        <f t="shared" si="317"/>
        <v>0</v>
      </c>
      <c r="BJ400" s="90">
        <f t="shared" si="317"/>
        <v>0</v>
      </c>
      <c r="BK400" s="90">
        <f t="shared" si="317"/>
        <v>0</v>
      </c>
      <c r="BL400" s="90">
        <f t="shared" si="317"/>
        <v>0</v>
      </c>
      <c r="BM400" s="90">
        <f t="shared" si="317"/>
        <v>0</v>
      </c>
      <c r="BN400" s="90">
        <f t="shared" si="317"/>
        <v>0</v>
      </c>
      <c r="BO400" s="90">
        <f t="shared" si="317"/>
        <v>0</v>
      </c>
      <c r="BP400" s="90">
        <f t="shared" si="317"/>
        <v>0</v>
      </c>
      <c r="BQ400" s="90">
        <f t="shared" si="317"/>
        <v>0</v>
      </c>
      <c r="BR400" s="90">
        <f t="shared" si="317"/>
        <v>0</v>
      </c>
      <c r="BS400" s="90">
        <f t="shared" si="317"/>
        <v>0</v>
      </c>
      <c r="BT400" s="90">
        <f t="shared" si="317"/>
        <v>0</v>
      </c>
      <c r="BU400" s="90">
        <f t="shared" si="317"/>
        <v>0</v>
      </c>
      <c r="BV400" s="90">
        <f t="shared" si="317"/>
        <v>0</v>
      </c>
      <c r="BW400" s="90">
        <f t="shared" si="317"/>
        <v>0</v>
      </c>
      <c r="BX400" s="90">
        <f t="shared" ref="BX400:CV400" si="318">SUM(BX401:BX404)</f>
        <v>0</v>
      </c>
      <c r="BY400" s="90">
        <f t="shared" si="318"/>
        <v>0</v>
      </c>
      <c r="BZ400" s="90">
        <f t="shared" si="318"/>
        <v>0</v>
      </c>
      <c r="CA400" s="90">
        <f t="shared" si="318"/>
        <v>0</v>
      </c>
      <c r="CB400" s="90">
        <f t="shared" si="318"/>
        <v>0</v>
      </c>
      <c r="CC400" s="90">
        <f t="shared" si="318"/>
        <v>0</v>
      </c>
      <c r="CD400" s="90">
        <f t="shared" si="318"/>
        <v>0</v>
      </c>
      <c r="CE400" s="90">
        <f t="shared" si="318"/>
        <v>0</v>
      </c>
      <c r="CF400" s="90">
        <f t="shared" si="318"/>
        <v>0</v>
      </c>
      <c r="CG400" s="91">
        <f>SUM(CG401:CG404)</f>
        <v>0</v>
      </c>
      <c r="CH400" s="148">
        <f t="shared" ref="CH400:CK400" si="319">SUM(CH401:CH404)</f>
        <v>0</v>
      </c>
      <c r="CI400" s="148">
        <f t="shared" si="319"/>
        <v>0</v>
      </c>
      <c r="CJ400" s="148">
        <f t="shared" si="319"/>
        <v>0</v>
      </c>
      <c r="CK400" s="148">
        <f t="shared" si="319"/>
        <v>0</v>
      </c>
      <c r="CL400" s="8"/>
      <c r="CM400" s="89"/>
      <c r="CN400" s="21"/>
      <c r="CQ400" s="73">
        <f t="shared" si="312"/>
        <v>1</v>
      </c>
    </row>
    <row r="401" spans="1:100" ht="14.15" customHeight="1" x14ac:dyDescent="0.4">
      <c r="A401" s="64">
        <f t="shared" si="313"/>
        <v>401</v>
      </c>
      <c r="B401" s="84"/>
      <c r="C401" s="84"/>
      <c r="D401" s="84"/>
      <c r="E401" s="84"/>
      <c r="F401" s="112" t="s">
        <v>40</v>
      </c>
      <c r="G401" s="114" t="str">
        <f>$H$47</f>
        <v xml:space="preserve">דרוג AA- ומעלה </v>
      </c>
      <c r="H401" s="84"/>
      <c r="I401" s="84"/>
      <c r="J401" s="74">
        <f t="shared" si="305"/>
        <v>18312</v>
      </c>
      <c r="K401" s="85"/>
      <c r="L401" s="85"/>
      <c r="M401" s="85">
        <v>2303.91</v>
      </c>
      <c r="N401" s="85"/>
      <c r="O401" s="85"/>
      <c r="P401" s="85">
        <v>948.67</v>
      </c>
      <c r="Q401" s="85">
        <v>11831.24</v>
      </c>
      <c r="R401" s="85"/>
      <c r="S401" s="85"/>
      <c r="T401" s="85"/>
      <c r="U401" s="85"/>
      <c r="V401" s="85"/>
      <c r="W401" s="85"/>
      <c r="X401" s="85">
        <v>878.2</v>
      </c>
      <c r="Y401" s="85"/>
      <c r="Z401" s="85"/>
      <c r="AA401" s="85"/>
      <c r="AB401" s="85"/>
      <c r="AC401" s="85"/>
      <c r="AD401" s="85"/>
      <c r="AE401" s="85">
        <v>745.38</v>
      </c>
      <c r="AF401" s="85">
        <v>460.78</v>
      </c>
      <c r="AG401" s="85">
        <v>330.68</v>
      </c>
      <c r="AH401" s="85">
        <v>813.14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7"/>
      <c r="CH401" s="135"/>
      <c r="CI401" s="135"/>
      <c r="CJ401" s="135"/>
      <c r="CK401" s="135"/>
      <c r="CL401" s="8"/>
      <c r="CM401" s="89"/>
      <c r="CN401" s="21"/>
      <c r="CQ401" s="73">
        <f t="shared" si="312"/>
        <v>1</v>
      </c>
    </row>
    <row r="402" spans="1:100" s="63" customFormat="1" ht="14.15" customHeight="1" x14ac:dyDescent="0.4">
      <c r="A402" s="64">
        <f t="shared" si="313"/>
        <v>402</v>
      </c>
      <c r="B402" s="84"/>
      <c r="C402" s="84"/>
      <c r="D402" s="84"/>
      <c r="E402" s="84"/>
      <c r="F402" s="112" t="s">
        <v>52</v>
      </c>
      <c r="G402" s="114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7"/>
      <c r="CH402" s="135"/>
      <c r="CI402" s="135"/>
      <c r="CJ402" s="135"/>
      <c r="CK402" s="135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5" customHeight="1" x14ac:dyDescent="0.4">
      <c r="A403" s="64">
        <f t="shared" si="313"/>
        <v>403</v>
      </c>
      <c r="B403" s="84"/>
      <c r="C403" s="84"/>
      <c r="D403" s="84"/>
      <c r="E403" s="84"/>
      <c r="F403" s="112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7"/>
      <c r="CH403" s="135"/>
      <c r="CI403" s="135"/>
      <c r="CJ403" s="135"/>
      <c r="CK403" s="135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5" customHeight="1" x14ac:dyDescent="0.4">
      <c r="A404" s="64">
        <f t="shared" si="313"/>
        <v>404</v>
      </c>
      <c r="B404" s="84"/>
      <c r="C404" s="84"/>
      <c r="D404" s="84"/>
      <c r="E404" s="84"/>
      <c r="F404" s="112" t="s">
        <v>76</v>
      </c>
      <c r="G404" s="114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7"/>
      <c r="CH404" s="135"/>
      <c r="CI404" s="135"/>
      <c r="CJ404" s="135"/>
      <c r="CK404" s="135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5" customHeight="1" x14ac:dyDescent="0.4">
      <c r="A405" s="64">
        <f t="shared" si="313"/>
        <v>405</v>
      </c>
      <c r="B405" s="84"/>
      <c r="C405" s="84"/>
      <c r="D405" s="84"/>
      <c r="E405" s="84" t="s">
        <v>28</v>
      </c>
      <c r="F405" s="147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7"/>
      <c r="CH405" s="135"/>
      <c r="CI405" s="135"/>
      <c r="CJ405" s="135"/>
      <c r="CK405" s="135"/>
      <c r="CL405" s="8"/>
      <c r="CM405" s="89"/>
      <c r="CN405" s="21"/>
      <c r="CQ405" s="73">
        <f t="shared" si="320"/>
        <v>0</v>
      </c>
    </row>
    <row r="406" spans="1:100" ht="14.15" customHeight="1" x14ac:dyDescent="0.4">
      <c r="A406" s="64">
        <f t="shared" si="313"/>
        <v>406</v>
      </c>
      <c r="B406" s="84"/>
      <c r="C406" s="84"/>
      <c r="D406" s="84"/>
      <c r="E406" s="84" t="s">
        <v>30</v>
      </c>
      <c r="F406" s="147" t="s">
        <v>194</v>
      </c>
      <c r="G406" s="84"/>
      <c r="H406" s="84"/>
      <c r="I406" s="84"/>
      <c r="J406" s="74">
        <f t="shared" si="305"/>
        <v>0</v>
      </c>
      <c r="K406" s="90">
        <f>SUM(K407:K408)</f>
        <v>0</v>
      </c>
      <c r="L406" s="90">
        <f t="shared" ref="L406:BW406" si="321">SUM(L407:L408)</f>
        <v>0</v>
      </c>
      <c r="M406" s="90">
        <f t="shared" si="321"/>
        <v>0</v>
      </c>
      <c r="N406" s="90">
        <f t="shared" si="321"/>
        <v>0</v>
      </c>
      <c r="O406" s="90">
        <f t="shared" si="321"/>
        <v>0</v>
      </c>
      <c r="P406" s="90">
        <f t="shared" si="321"/>
        <v>0</v>
      </c>
      <c r="Q406" s="90">
        <f t="shared" si="321"/>
        <v>0</v>
      </c>
      <c r="R406" s="90">
        <f t="shared" si="321"/>
        <v>0</v>
      </c>
      <c r="S406" s="90">
        <f t="shared" si="321"/>
        <v>0</v>
      </c>
      <c r="T406" s="90">
        <f t="shared" si="321"/>
        <v>0</v>
      </c>
      <c r="U406" s="90">
        <f t="shared" si="321"/>
        <v>0</v>
      </c>
      <c r="V406" s="90">
        <f t="shared" si="321"/>
        <v>0</v>
      </c>
      <c r="W406" s="90">
        <f t="shared" si="321"/>
        <v>0</v>
      </c>
      <c r="X406" s="90">
        <f t="shared" si="321"/>
        <v>0</v>
      </c>
      <c r="Y406" s="90">
        <f t="shared" si="321"/>
        <v>0</v>
      </c>
      <c r="Z406" s="90">
        <f t="shared" si="321"/>
        <v>0</v>
      </c>
      <c r="AA406" s="90">
        <f t="shared" si="321"/>
        <v>0</v>
      </c>
      <c r="AB406" s="90">
        <f t="shared" si="321"/>
        <v>0</v>
      </c>
      <c r="AC406" s="90">
        <f t="shared" si="321"/>
        <v>0</v>
      </c>
      <c r="AD406" s="90">
        <f t="shared" si="321"/>
        <v>0</v>
      </c>
      <c r="AE406" s="90">
        <f t="shared" si="321"/>
        <v>0</v>
      </c>
      <c r="AF406" s="90">
        <f t="shared" si="321"/>
        <v>0</v>
      </c>
      <c r="AG406" s="90">
        <f t="shared" si="321"/>
        <v>0</v>
      </c>
      <c r="AH406" s="90">
        <f t="shared" si="321"/>
        <v>0</v>
      </c>
      <c r="AI406" s="90">
        <f t="shared" si="321"/>
        <v>0</v>
      </c>
      <c r="AJ406" s="90">
        <f t="shared" si="321"/>
        <v>0</v>
      </c>
      <c r="AK406" s="90">
        <f t="shared" si="321"/>
        <v>0</v>
      </c>
      <c r="AL406" s="90">
        <f t="shared" si="321"/>
        <v>0</v>
      </c>
      <c r="AM406" s="90">
        <f t="shared" si="321"/>
        <v>0</v>
      </c>
      <c r="AN406" s="90">
        <f t="shared" si="321"/>
        <v>0</v>
      </c>
      <c r="AO406" s="90">
        <f t="shared" si="321"/>
        <v>0</v>
      </c>
      <c r="AP406" s="90">
        <f t="shared" si="321"/>
        <v>0</v>
      </c>
      <c r="AQ406" s="90">
        <f t="shared" si="321"/>
        <v>0</v>
      </c>
      <c r="AR406" s="90">
        <f t="shared" si="321"/>
        <v>0</v>
      </c>
      <c r="AS406" s="90">
        <f t="shared" si="321"/>
        <v>0</v>
      </c>
      <c r="AT406" s="90">
        <f t="shared" si="321"/>
        <v>0</v>
      </c>
      <c r="AU406" s="90">
        <f t="shared" si="321"/>
        <v>0</v>
      </c>
      <c r="AV406" s="90">
        <f t="shared" si="321"/>
        <v>0</v>
      </c>
      <c r="AW406" s="90">
        <f t="shared" si="321"/>
        <v>0</v>
      </c>
      <c r="AX406" s="90">
        <f t="shared" si="321"/>
        <v>0</v>
      </c>
      <c r="AY406" s="90">
        <f t="shared" si="321"/>
        <v>0</v>
      </c>
      <c r="AZ406" s="90">
        <f t="shared" si="321"/>
        <v>0</v>
      </c>
      <c r="BA406" s="90">
        <f t="shared" si="321"/>
        <v>0</v>
      </c>
      <c r="BB406" s="90">
        <f t="shared" si="321"/>
        <v>0</v>
      </c>
      <c r="BC406" s="90">
        <f t="shared" si="321"/>
        <v>0</v>
      </c>
      <c r="BD406" s="90">
        <f t="shared" si="321"/>
        <v>0</v>
      </c>
      <c r="BE406" s="90">
        <f t="shared" si="321"/>
        <v>0</v>
      </c>
      <c r="BF406" s="90">
        <f t="shared" si="321"/>
        <v>0</v>
      </c>
      <c r="BG406" s="90">
        <f t="shared" si="321"/>
        <v>0</v>
      </c>
      <c r="BH406" s="90">
        <f t="shared" si="321"/>
        <v>0</v>
      </c>
      <c r="BI406" s="90">
        <f t="shared" si="321"/>
        <v>0</v>
      </c>
      <c r="BJ406" s="90">
        <f t="shared" si="321"/>
        <v>0</v>
      </c>
      <c r="BK406" s="90">
        <f t="shared" si="321"/>
        <v>0</v>
      </c>
      <c r="BL406" s="90">
        <f t="shared" si="321"/>
        <v>0</v>
      </c>
      <c r="BM406" s="90">
        <f t="shared" si="321"/>
        <v>0</v>
      </c>
      <c r="BN406" s="90">
        <f t="shared" si="321"/>
        <v>0</v>
      </c>
      <c r="BO406" s="90">
        <f t="shared" si="321"/>
        <v>0</v>
      </c>
      <c r="BP406" s="90">
        <f t="shared" si="321"/>
        <v>0</v>
      </c>
      <c r="BQ406" s="90">
        <f t="shared" si="321"/>
        <v>0</v>
      </c>
      <c r="BR406" s="90">
        <f t="shared" si="321"/>
        <v>0</v>
      </c>
      <c r="BS406" s="90">
        <f t="shared" si="321"/>
        <v>0</v>
      </c>
      <c r="BT406" s="90">
        <f t="shared" si="321"/>
        <v>0</v>
      </c>
      <c r="BU406" s="90">
        <f t="shared" si="321"/>
        <v>0</v>
      </c>
      <c r="BV406" s="90">
        <f t="shared" si="321"/>
        <v>0</v>
      </c>
      <c r="BW406" s="90">
        <f t="shared" si="321"/>
        <v>0</v>
      </c>
      <c r="BX406" s="90">
        <f t="shared" ref="BX406:CV406" si="322">SUM(BX407:BX408)</f>
        <v>0</v>
      </c>
      <c r="BY406" s="90">
        <f t="shared" si="322"/>
        <v>0</v>
      </c>
      <c r="BZ406" s="90">
        <f t="shared" si="322"/>
        <v>0</v>
      </c>
      <c r="CA406" s="90">
        <f t="shared" si="322"/>
        <v>0</v>
      </c>
      <c r="CB406" s="90">
        <f t="shared" si="322"/>
        <v>0</v>
      </c>
      <c r="CC406" s="90">
        <f t="shared" si="322"/>
        <v>0</v>
      </c>
      <c r="CD406" s="90">
        <f t="shared" si="322"/>
        <v>0</v>
      </c>
      <c r="CE406" s="90">
        <f t="shared" si="322"/>
        <v>0</v>
      </c>
      <c r="CF406" s="90">
        <f t="shared" si="322"/>
        <v>0</v>
      </c>
      <c r="CG406" s="91">
        <f>SUM(CG407:CG408)</f>
        <v>0</v>
      </c>
      <c r="CH406" s="148">
        <f t="shared" ref="CH406:CK406" si="323">SUM(CH407:CH408)</f>
        <v>0</v>
      </c>
      <c r="CI406" s="148">
        <f t="shared" si="323"/>
        <v>0</v>
      </c>
      <c r="CJ406" s="148">
        <f t="shared" si="323"/>
        <v>0</v>
      </c>
      <c r="CK406" s="148">
        <f t="shared" si="323"/>
        <v>0</v>
      </c>
      <c r="CL406" s="8"/>
      <c r="CM406" s="89"/>
      <c r="CN406" s="21"/>
      <c r="CQ406" s="73">
        <f t="shared" si="320"/>
        <v>0</v>
      </c>
    </row>
    <row r="407" spans="1:100" ht="14.15" customHeight="1" x14ac:dyDescent="0.4">
      <c r="A407" s="64">
        <f t="shared" si="313"/>
        <v>407</v>
      </c>
      <c r="B407" s="84"/>
      <c r="C407" s="84"/>
      <c r="D407" s="84"/>
      <c r="E407" s="84"/>
      <c r="F407" s="112" t="s">
        <v>40</v>
      </c>
      <c r="G407" s="147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7"/>
      <c r="CH407" s="135"/>
      <c r="CI407" s="135"/>
      <c r="CJ407" s="135"/>
      <c r="CK407" s="135"/>
      <c r="CL407" s="8"/>
      <c r="CM407" s="89"/>
      <c r="CN407" s="21"/>
      <c r="CQ407" s="73">
        <f t="shared" si="320"/>
        <v>0</v>
      </c>
    </row>
    <row r="408" spans="1:100" ht="14.15" customHeight="1" x14ac:dyDescent="0.4">
      <c r="A408" s="64">
        <f t="shared" si="313"/>
        <v>408</v>
      </c>
      <c r="B408" s="84"/>
      <c r="C408" s="84"/>
      <c r="D408" s="84"/>
      <c r="E408" s="84"/>
      <c r="F408" s="112" t="s">
        <v>52</v>
      </c>
      <c r="G408" s="147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7"/>
      <c r="CH408" s="135"/>
      <c r="CI408" s="135"/>
      <c r="CJ408" s="135"/>
      <c r="CK408" s="135"/>
      <c r="CL408" s="8"/>
      <c r="CM408" s="89"/>
      <c r="CN408" s="21"/>
      <c r="CQ408" s="73">
        <f t="shared" si="320"/>
        <v>0</v>
      </c>
    </row>
    <row r="409" spans="1:100" ht="14.15" customHeight="1" x14ac:dyDescent="0.4">
      <c r="A409" s="64">
        <f t="shared" si="313"/>
        <v>409</v>
      </c>
      <c r="B409" s="84"/>
      <c r="C409" s="84"/>
      <c r="D409" s="84"/>
      <c r="E409" s="84" t="s">
        <v>32</v>
      </c>
      <c r="F409" s="147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7"/>
      <c r="CH409" s="135"/>
      <c r="CI409" s="135"/>
      <c r="CJ409" s="135"/>
      <c r="CK409" s="135"/>
      <c r="CL409" s="8"/>
      <c r="CM409" s="89"/>
      <c r="CN409" s="21"/>
      <c r="CQ409" s="73">
        <f t="shared" si="320"/>
        <v>0</v>
      </c>
    </row>
    <row r="410" spans="1:100" ht="14.15" customHeight="1" x14ac:dyDescent="0.4">
      <c r="A410" s="64">
        <f t="shared" si="313"/>
        <v>410</v>
      </c>
      <c r="B410" s="84"/>
      <c r="C410" s="84"/>
      <c r="D410" s="84"/>
      <c r="E410" s="84" t="s">
        <v>198</v>
      </c>
      <c r="F410" s="147" t="s">
        <v>199</v>
      </c>
      <c r="G410" s="84"/>
      <c r="H410" s="84"/>
      <c r="I410" s="84"/>
      <c r="J410" s="74">
        <f t="shared" si="305"/>
        <v>4943.21</v>
      </c>
      <c r="K410" s="85"/>
      <c r="L410" s="85"/>
      <c r="M410" s="85">
        <v>2482.4699999999998</v>
      </c>
      <c r="N410" s="85"/>
      <c r="O410" s="85"/>
      <c r="P410" s="85">
        <v>50.55</v>
      </c>
      <c r="Q410" s="85">
        <v>2306.0100000000002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37.99</v>
      </c>
      <c r="AF410" s="85">
        <v>16.8</v>
      </c>
      <c r="AG410" s="85">
        <v>12.86</v>
      </c>
      <c r="AH410" s="85">
        <v>36.53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7"/>
      <c r="CH410" s="135"/>
      <c r="CI410" s="135"/>
      <c r="CJ410" s="135"/>
      <c r="CK410" s="135"/>
      <c r="CL410" s="8"/>
      <c r="CM410" s="89"/>
      <c r="CN410" s="21"/>
      <c r="CQ410" s="73">
        <f t="shared" si="320"/>
        <v>1</v>
      </c>
    </row>
    <row r="411" spans="1:100" ht="14.15" customHeight="1" x14ac:dyDescent="0.4">
      <c r="A411" s="64">
        <f t="shared" si="313"/>
        <v>411</v>
      </c>
      <c r="B411" s="82"/>
      <c r="C411" s="82"/>
      <c r="D411" s="82" t="s">
        <v>200</v>
      </c>
      <c r="E411" s="120" t="s">
        <v>35</v>
      </c>
      <c r="F411" s="110"/>
      <c r="G411" s="82"/>
      <c r="H411" s="82"/>
      <c r="I411" s="82"/>
      <c r="J411" s="74">
        <f t="shared" si="305"/>
        <v>25491.070000000003</v>
      </c>
      <c r="K411" s="108">
        <f>SUM(K412:K415)</f>
        <v>0</v>
      </c>
      <c r="L411" s="108">
        <f t="shared" ref="L411:BW411" si="324">SUM(L412:L415)</f>
        <v>0</v>
      </c>
      <c r="M411" s="108">
        <f t="shared" si="324"/>
        <v>4729.16</v>
      </c>
      <c r="N411" s="108">
        <f t="shared" si="324"/>
        <v>0</v>
      </c>
      <c r="O411" s="108">
        <f t="shared" si="324"/>
        <v>1673.61</v>
      </c>
      <c r="P411" s="108">
        <f t="shared" si="324"/>
        <v>1190.3399999999999</v>
      </c>
      <c r="Q411" s="108">
        <f t="shared" si="324"/>
        <v>15408.66</v>
      </c>
      <c r="R411" s="108">
        <f t="shared" si="324"/>
        <v>0</v>
      </c>
      <c r="S411" s="108">
        <f t="shared" si="324"/>
        <v>0</v>
      </c>
      <c r="T411" s="108">
        <f t="shared" si="324"/>
        <v>0</v>
      </c>
      <c r="U411" s="108">
        <f t="shared" si="324"/>
        <v>0</v>
      </c>
      <c r="V411" s="108">
        <f t="shared" si="324"/>
        <v>0</v>
      </c>
      <c r="W411" s="108">
        <f t="shared" si="324"/>
        <v>0</v>
      </c>
      <c r="X411" s="108">
        <f t="shared" si="324"/>
        <v>0</v>
      </c>
      <c r="Y411" s="108">
        <f t="shared" si="324"/>
        <v>0</v>
      </c>
      <c r="Z411" s="108">
        <f t="shared" si="324"/>
        <v>0</v>
      </c>
      <c r="AA411" s="108">
        <f t="shared" si="324"/>
        <v>0</v>
      </c>
      <c r="AB411" s="108">
        <f t="shared" si="324"/>
        <v>0</v>
      </c>
      <c r="AC411" s="108">
        <f t="shared" si="324"/>
        <v>0</v>
      </c>
      <c r="AD411" s="108">
        <f t="shared" si="324"/>
        <v>0</v>
      </c>
      <c r="AE411" s="108">
        <f t="shared" si="324"/>
        <v>913.7</v>
      </c>
      <c r="AF411" s="108">
        <f t="shared" si="324"/>
        <v>402.65</v>
      </c>
      <c r="AG411" s="108">
        <f t="shared" si="324"/>
        <v>297.64</v>
      </c>
      <c r="AH411" s="108">
        <f t="shared" si="324"/>
        <v>875.31</v>
      </c>
      <c r="AI411" s="108">
        <f t="shared" si="324"/>
        <v>0</v>
      </c>
      <c r="AJ411" s="108">
        <f t="shared" si="324"/>
        <v>0</v>
      </c>
      <c r="AK411" s="108">
        <f t="shared" si="324"/>
        <v>0</v>
      </c>
      <c r="AL411" s="108">
        <f t="shared" si="324"/>
        <v>0</v>
      </c>
      <c r="AM411" s="108">
        <f t="shared" si="324"/>
        <v>0</v>
      </c>
      <c r="AN411" s="108">
        <f t="shared" si="324"/>
        <v>0</v>
      </c>
      <c r="AO411" s="108">
        <f t="shared" si="324"/>
        <v>0</v>
      </c>
      <c r="AP411" s="108">
        <f t="shared" si="324"/>
        <v>0</v>
      </c>
      <c r="AQ411" s="108">
        <f t="shared" si="324"/>
        <v>0</v>
      </c>
      <c r="AR411" s="108">
        <f t="shared" si="324"/>
        <v>0</v>
      </c>
      <c r="AS411" s="108">
        <f t="shared" si="324"/>
        <v>0</v>
      </c>
      <c r="AT411" s="108">
        <f t="shared" si="324"/>
        <v>0</v>
      </c>
      <c r="AU411" s="108">
        <f t="shared" si="324"/>
        <v>0</v>
      </c>
      <c r="AV411" s="108">
        <f t="shared" si="324"/>
        <v>0</v>
      </c>
      <c r="AW411" s="108">
        <f t="shared" si="324"/>
        <v>0</v>
      </c>
      <c r="AX411" s="108">
        <f t="shared" si="324"/>
        <v>0</v>
      </c>
      <c r="AY411" s="108">
        <f t="shared" si="324"/>
        <v>0</v>
      </c>
      <c r="AZ411" s="108">
        <f t="shared" si="324"/>
        <v>0</v>
      </c>
      <c r="BA411" s="108">
        <f t="shared" si="324"/>
        <v>0</v>
      </c>
      <c r="BB411" s="108">
        <f t="shared" si="324"/>
        <v>0</v>
      </c>
      <c r="BC411" s="108">
        <f t="shared" si="324"/>
        <v>0</v>
      </c>
      <c r="BD411" s="108">
        <f t="shared" si="324"/>
        <v>0</v>
      </c>
      <c r="BE411" s="108">
        <f t="shared" si="324"/>
        <v>0</v>
      </c>
      <c r="BF411" s="108">
        <f t="shared" si="324"/>
        <v>0</v>
      </c>
      <c r="BG411" s="108">
        <f t="shared" si="324"/>
        <v>0</v>
      </c>
      <c r="BH411" s="108">
        <f t="shared" si="324"/>
        <v>0</v>
      </c>
      <c r="BI411" s="108">
        <f t="shared" si="324"/>
        <v>0</v>
      </c>
      <c r="BJ411" s="108">
        <f t="shared" si="324"/>
        <v>0</v>
      </c>
      <c r="BK411" s="108">
        <f t="shared" si="324"/>
        <v>0</v>
      </c>
      <c r="BL411" s="108">
        <f t="shared" si="324"/>
        <v>0</v>
      </c>
      <c r="BM411" s="108">
        <f t="shared" si="324"/>
        <v>0</v>
      </c>
      <c r="BN411" s="108">
        <f t="shared" si="324"/>
        <v>0</v>
      </c>
      <c r="BO411" s="108">
        <f t="shared" si="324"/>
        <v>0</v>
      </c>
      <c r="BP411" s="108">
        <f t="shared" si="324"/>
        <v>0</v>
      </c>
      <c r="BQ411" s="108">
        <f t="shared" si="324"/>
        <v>0</v>
      </c>
      <c r="BR411" s="108">
        <f t="shared" si="324"/>
        <v>0</v>
      </c>
      <c r="BS411" s="108">
        <f t="shared" si="324"/>
        <v>0</v>
      </c>
      <c r="BT411" s="108">
        <f t="shared" si="324"/>
        <v>0</v>
      </c>
      <c r="BU411" s="108">
        <f t="shared" si="324"/>
        <v>0</v>
      </c>
      <c r="BV411" s="108">
        <f t="shared" si="324"/>
        <v>0</v>
      </c>
      <c r="BW411" s="108">
        <f t="shared" si="324"/>
        <v>0</v>
      </c>
      <c r="BX411" s="108">
        <f t="shared" ref="BX411:CV411" si="325">SUM(BX412:BX415)</f>
        <v>0</v>
      </c>
      <c r="BY411" s="108">
        <f t="shared" si="325"/>
        <v>0</v>
      </c>
      <c r="BZ411" s="108">
        <f t="shared" si="325"/>
        <v>0</v>
      </c>
      <c r="CA411" s="108">
        <f t="shared" si="325"/>
        <v>0</v>
      </c>
      <c r="CB411" s="108">
        <f t="shared" si="325"/>
        <v>0</v>
      </c>
      <c r="CC411" s="108">
        <f t="shared" si="325"/>
        <v>0</v>
      </c>
      <c r="CD411" s="108">
        <f t="shared" si="325"/>
        <v>0</v>
      </c>
      <c r="CE411" s="108">
        <f t="shared" si="325"/>
        <v>0</v>
      </c>
      <c r="CF411" s="108">
        <f t="shared" si="325"/>
        <v>0</v>
      </c>
      <c r="CG411" s="109">
        <f>SUM(CG412:CG415)</f>
        <v>0</v>
      </c>
      <c r="CH411" s="133">
        <f t="shared" ref="CH411:CK411" si="326">SUM(CH412:CH415)</f>
        <v>0</v>
      </c>
      <c r="CI411" s="133">
        <f t="shared" si="326"/>
        <v>0</v>
      </c>
      <c r="CJ411" s="133">
        <f t="shared" si="326"/>
        <v>0</v>
      </c>
      <c r="CK411" s="133">
        <f t="shared" si="326"/>
        <v>0</v>
      </c>
      <c r="CL411" s="8"/>
      <c r="CM411" s="89"/>
      <c r="CN411" s="21"/>
      <c r="CQ411" s="73">
        <f t="shared" si="320"/>
        <v>1</v>
      </c>
    </row>
    <row r="412" spans="1:100" ht="14.15" customHeight="1" x14ac:dyDescent="0.4">
      <c r="A412" s="64">
        <f t="shared" si="313"/>
        <v>412</v>
      </c>
      <c r="B412" s="84"/>
      <c r="C412" s="84"/>
      <c r="D412" s="84"/>
      <c r="E412" s="84" t="s">
        <v>20</v>
      </c>
      <c r="F412" s="147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7"/>
      <c r="CH412" s="135"/>
      <c r="CI412" s="135"/>
      <c r="CJ412" s="135"/>
      <c r="CK412" s="135"/>
      <c r="CL412" s="8"/>
      <c r="CM412" s="89"/>
      <c r="CN412" s="21"/>
      <c r="CQ412" s="73">
        <f t="shared" si="320"/>
        <v>0</v>
      </c>
    </row>
    <row r="413" spans="1:100" ht="14.15" customHeight="1" x14ac:dyDescent="0.4">
      <c r="A413" s="64">
        <f t="shared" si="313"/>
        <v>413</v>
      </c>
      <c r="B413" s="84"/>
      <c r="C413" s="84"/>
      <c r="D413" s="84"/>
      <c r="E413" s="84" t="s">
        <v>22</v>
      </c>
      <c r="F413" s="147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7"/>
      <c r="CH413" s="135"/>
      <c r="CI413" s="135"/>
      <c r="CJ413" s="135"/>
      <c r="CK413" s="135"/>
      <c r="CL413" s="8"/>
      <c r="CM413" s="89"/>
      <c r="CN413" s="21"/>
      <c r="CQ413" s="73">
        <f t="shared" si="320"/>
        <v>0</v>
      </c>
    </row>
    <row r="414" spans="1:100" s="63" customFormat="1" ht="14.15" customHeight="1" x14ac:dyDescent="0.4">
      <c r="A414" s="64">
        <f t="shared" si="313"/>
        <v>414</v>
      </c>
      <c r="B414" s="84"/>
      <c r="C414" s="84"/>
      <c r="D414" s="84"/>
      <c r="E414" s="84" t="s">
        <v>24</v>
      </c>
      <c r="F414" s="147" t="s">
        <v>201</v>
      </c>
      <c r="G414" s="84"/>
      <c r="H414" s="84"/>
      <c r="I414" s="84"/>
      <c r="J414" s="74">
        <f t="shared" si="305"/>
        <v>25491.070000000003</v>
      </c>
      <c r="K414" s="85"/>
      <c r="L414" s="85"/>
      <c r="M414" s="85">
        <v>4729.16</v>
      </c>
      <c r="N414" s="85"/>
      <c r="O414" s="85">
        <v>1673.61</v>
      </c>
      <c r="P414" s="85">
        <v>1190.3399999999999</v>
      </c>
      <c r="Q414" s="85">
        <v>15408.66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913.7</v>
      </c>
      <c r="AF414" s="85">
        <v>402.65</v>
      </c>
      <c r="AG414" s="85">
        <v>297.64</v>
      </c>
      <c r="AH414" s="85">
        <v>875.31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7"/>
      <c r="CH414" s="135"/>
      <c r="CI414" s="135"/>
      <c r="CJ414" s="135"/>
      <c r="CK414" s="135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5" customHeight="1" x14ac:dyDescent="0.4">
      <c r="A415" s="64">
        <f t="shared" si="313"/>
        <v>415</v>
      </c>
      <c r="B415" s="84"/>
      <c r="C415" s="84"/>
      <c r="D415" s="84"/>
      <c r="E415" s="84" t="s">
        <v>26</v>
      </c>
      <c r="F415" s="147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7"/>
      <c r="CH415" s="135"/>
      <c r="CI415" s="135"/>
      <c r="CJ415" s="135"/>
      <c r="CK415" s="135"/>
      <c r="CL415" s="8"/>
      <c r="CM415" s="89"/>
      <c r="CN415" s="21"/>
      <c r="CQ415" s="73">
        <f t="shared" si="320"/>
        <v>0</v>
      </c>
    </row>
    <row r="416" spans="1:100" s="125" customFormat="1" ht="14.15" customHeight="1" x14ac:dyDescent="0.4">
      <c r="A416" s="93">
        <f t="shared" si="313"/>
        <v>416</v>
      </c>
      <c r="B416" s="94"/>
      <c r="C416" s="94"/>
      <c r="D416" s="94"/>
      <c r="E416" s="139"/>
      <c r="F416" s="149"/>
      <c r="G416" s="139"/>
      <c r="H416" s="139"/>
      <c r="I416" s="139"/>
      <c r="J416" s="96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97"/>
      <c r="AY416" s="97"/>
      <c r="AZ416" s="97"/>
      <c r="BA416" s="97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97"/>
      <c r="CA416" s="97"/>
      <c r="CB416" s="97"/>
      <c r="CC416" s="97"/>
      <c r="CD416" s="97"/>
      <c r="CE416" s="97"/>
      <c r="CF416" s="97"/>
      <c r="CG416" s="98"/>
      <c r="CH416" s="99"/>
      <c r="CI416" s="99"/>
      <c r="CJ416" s="99"/>
      <c r="CK416" s="99"/>
      <c r="CL416" s="8"/>
      <c r="CM416" s="89"/>
      <c r="CN416" s="123"/>
      <c r="CO416" s="124"/>
      <c r="CP416" s="124"/>
      <c r="CQ416" s="102">
        <f t="shared" si="320"/>
        <v>0</v>
      </c>
      <c r="CR416" s="124"/>
      <c r="CS416" s="124"/>
      <c r="CT416" s="124"/>
      <c r="CU416" s="124"/>
      <c r="CV416" s="124"/>
    </row>
    <row r="417" spans="1:100" ht="14.15" customHeight="1" x14ac:dyDescent="0.4">
      <c r="A417" s="64">
        <f t="shared" si="313"/>
        <v>417</v>
      </c>
      <c r="B417" s="82"/>
      <c r="C417" s="65" t="s">
        <v>202</v>
      </c>
      <c r="D417" s="150" t="s">
        <v>203</v>
      </c>
      <c r="E417" s="65"/>
      <c r="F417" s="66"/>
      <c r="G417" s="65"/>
      <c r="H417" s="65"/>
      <c r="I417" s="65"/>
      <c r="J417" s="74">
        <f t="shared" si="305"/>
        <v>73363.25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3358.09</v>
      </c>
      <c r="AC417" s="70">
        <f t="shared" si="327"/>
        <v>31539.86</v>
      </c>
      <c r="AD417" s="70">
        <f t="shared" si="327"/>
        <v>38465.300000000003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9"/>
      <c r="CN417" s="21"/>
      <c r="CQ417" s="73">
        <f t="shared" si="320"/>
        <v>1</v>
      </c>
    </row>
    <row r="418" spans="1:100" ht="14.15" customHeight="1" x14ac:dyDescent="0.4">
      <c r="A418" s="64">
        <f t="shared" si="313"/>
        <v>418</v>
      </c>
      <c r="B418" s="82"/>
      <c r="C418" s="82"/>
      <c r="D418" s="82" t="s">
        <v>189</v>
      </c>
      <c r="E418" s="120" t="s">
        <v>19</v>
      </c>
      <c r="F418" s="110"/>
      <c r="G418" s="82"/>
      <c r="H418" s="82"/>
      <c r="I418" s="82"/>
      <c r="J418" s="74">
        <f t="shared" si="305"/>
        <v>73363.25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3358.09</v>
      </c>
      <c r="AC418" s="70">
        <f t="shared" si="330"/>
        <v>31539.86</v>
      </c>
      <c r="AD418" s="70">
        <f t="shared" si="330"/>
        <v>38465.300000000003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9"/>
      <c r="CN418" s="21"/>
      <c r="CQ418" s="73">
        <f t="shared" si="320"/>
        <v>1</v>
      </c>
    </row>
    <row r="419" spans="1:100" ht="14.15" customHeight="1" x14ac:dyDescent="0.4">
      <c r="A419" s="64">
        <f t="shared" si="313"/>
        <v>419</v>
      </c>
      <c r="B419" s="82"/>
      <c r="C419" s="82"/>
      <c r="D419" s="82"/>
      <c r="E419" s="82" t="s">
        <v>20</v>
      </c>
      <c r="F419" s="151" t="str">
        <f>$H$47</f>
        <v xml:space="preserve">דרוג AA- ומעלה </v>
      </c>
      <c r="G419" s="82"/>
      <c r="H419" s="82"/>
      <c r="I419" s="82"/>
      <c r="J419" s="74">
        <f t="shared" si="305"/>
        <v>73363.25</v>
      </c>
      <c r="K419" s="108">
        <f>SUM(K420:K428)</f>
        <v>0</v>
      </c>
      <c r="L419" s="108">
        <f t="shared" ref="L419:BW419" si="333">SUM(L420:L428)</f>
        <v>0</v>
      </c>
      <c r="M419" s="108">
        <f t="shared" si="333"/>
        <v>0</v>
      </c>
      <c r="N419" s="108">
        <f t="shared" si="333"/>
        <v>0</v>
      </c>
      <c r="O419" s="108">
        <f t="shared" si="333"/>
        <v>0</v>
      </c>
      <c r="P419" s="108">
        <f t="shared" si="333"/>
        <v>0</v>
      </c>
      <c r="Q419" s="108">
        <f t="shared" si="333"/>
        <v>0</v>
      </c>
      <c r="R419" s="108">
        <f t="shared" si="333"/>
        <v>0</v>
      </c>
      <c r="S419" s="108">
        <f t="shared" si="333"/>
        <v>0</v>
      </c>
      <c r="T419" s="108">
        <f t="shared" si="333"/>
        <v>0</v>
      </c>
      <c r="U419" s="108">
        <f t="shared" si="333"/>
        <v>0</v>
      </c>
      <c r="V419" s="108">
        <f t="shared" si="333"/>
        <v>0</v>
      </c>
      <c r="W419" s="108">
        <f t="shared" si="333"/>
        <v>0</v>
      </c>
      <c r="X419" s="108">
        <f t="shared" si="333"/>
        <v>0</v>
      </c>
      <c r="Y419" s="108">
        <f t="shared" si="333"/>
        <v>0</v>
      </c>
      <c r="Z419" s="108">
        <f t="shared" si="333"/>
        <v>0</v>
      </c>
      <c r="AA419" s="108">
        <f t="shared" si="333"/>
        <v>0</v>
      </c>
      <c r="AB419" s="108">
        <f t="shared" si="333"/>
        <v>3358.09</v>
      </c>
      <c r="AC419" s="108">
        <f t="shared" si="333"/>
        <v>31539.86</v>
      </c>
      <c r="AD419" s="108">
        <f t="shared" si="333"/>
        <v>38465.300000000003</v>
      </c>
      <c r="AE419" s="108">
        <f t="shared" si="333"/>
        <v>0</v>
      </c>
      <c r="AF419" s="108">
        <f t="shared" si="333"/>
        <v>0</v>
      </c>
      <c r="AG419" s="108">
        <f t="shared" si="333"/>
        <v>0</v>
      </c>
      <c r="AH419" s="108">
        <f t="shared" si="333"/>
        <v>0</v>
      </c>
      <c r="AI419" s="108">
        <f t="shared" si="333"/>
        <v>0</v>
      </c>
      <c r="AJ419" s="108">
        <f t="shared" si="333"/>
        <v>0</v>
      </c>
      <c r="AK419" s="108">
        <f t="shared" si="333"/>
        <v>0</v>
      </c>
      <c r="AL419" s="108">
        <f t="shared" si="333"/>
        <v>0</v>
      </c>
      <c r="AM419" s="108">
        <f t="shared" si="333"/>
        <v>0</v>
      </c>
      <c r="AN419" s="108">
        <f t="shared" si="333"/>
        <v>0</v>
      </c>
      <c r="AO419" s="108">
        <f t="shared" si="333"/>
        <v>0</v>
      </c>
      <c r="AP419" s="108">
        <f t="shared" si="333"/>
        <v>0</v>
      </c>
      <c r="AQ419" s="108">
        <f t="shared" si="333"/>
        <v>0</v>
      </c>
      <c r="AR419" s="108">
        <f t="shared" si="333"/>
        <v>0</v>
      </c>
      <c r="AS419" s="108">
        <f t="shared" si="333"/>
        <v>0</v>
      </c>
      <c r="AT419" s="108">
        <f t="shared" si="333"/>
        <v>0</v>
      </c>
      <c r="AU419" s="108">
        <f t="shared" si="333"/>
        <v>0</v>
      </c>
      <c r="AV419" s="108">
        <f t="shared" si="333"/>
        <v>0</v>
      </c>
      <c r="AW419" s="108">
        <f t="shared" si="333"/>
        <v>0</v>
      </c>
      <c r="AX419" s="108">
        <f t="shared" si="333"/>
        <v>0</v>
      </c>
      <c r="AY419" s="108">
        <f t="shared" si="333"/>
        <v>0</v>
      </c>
      <c r="AZ419" s="108">
        <f t="shared" si="333"/>
        <v>0</v>
      </c>
      <c r="BA419" s="108">
        <f t="shared" si="333"/>
        <v>0</v>
      </c>
      <c r="BB419" s="108">
        <f t="shared" si="333"/>
        <v>0</v>
      </c>
      <c r="BC419" s="108">
        <f t="shared" si="333"/>
        <v>0</v>
      </c>
      <c r="BD419" s="108">
        <f t="shared" si="333"/>
        <v>0</v>
      </c>
      <c r="BE419" s="108">
        <f t="shared" si="333"/>
        <v>0</v>
      </c>
      <c r="BF419" s="108">
        <f t="shared" si="333"/>
        <v>0</v>
      </c>
      <c r="BG419" s="108">
        <f t="shared" si="333"/>
        <v>0</v>
      </c>
      <c r="BH419" s="108">
        <f t="shared" si="333"/>
        <v>0</v>
      </c>
      <c r="BI419" s="108">
        <f t="shared" si="333"/>
        <v>0</v>
      </c>
      <c r="BJ419" s="108">
        <f t="shared" si="333"/>
        <v>0</v>
      </c>
      <c r="BK419" s="108">
        <f t="shared" si="333"/>
        <v>0</v>
      </c>
      <c r="BL419" s="108">
        <f t="shared" si="333"/>
        <v>0</v>
      </c>
      <c r="BM419" s="108">
        <f t="shared" si="333"/>
        <v>0</v>
      </c>
      <c r="BN419" s="108">
        <f t="shared" si="333"/>
        <v>0</v>
      </c>
      <c r="BO419" s="108">
        <f t="shared" si="333"/>
        <v>0</v>
      </c>
      <c r="BP419" s="108">
        <f t="shared" si="333"/>
        <v>0</v>
      </c>
      <c r="BQ419" s="108">
        <f t="shared" si="333"/>
        <v>0</v>
      </c>
      <c r="BR419" s="108">
        <f t="shared" si="333"/>
        <v>0</v>
      </c>
      <c r="BS419" s="108">
        <f t="shared" si="333"/>
        <v>0</v>
      </c>
      <c r="BT419" s="108">
        <f t="shared" si="333"/>
        <v>0</v>
      </c>
      <c r="BU419" s="108">
        <f t="shared" si="333"/>
        <v>0</v>
      </c>
      <c r="BV419" s="108">
        <f t="shared" si="333"/>
        <v>0</v>
      </c>
      <c r="BW419" s="108">
        <f t="shared" si="333"/>
        <v>0</v>
      </c>
      <c r="BX419" s="108">
        <f t="shared" ref="BX419:CV419" si="334">SUM(BX420:BX428)</f>
        <v>0</v>
      </c>
      <c r="BY419" s="108">
        <f t="shared" si="334"/>
        <v>0</v>
      </c>
      <c r="BZ419" s="108">
        <f t="shared" si="334"/>
        <v>0</v>
      </c>
      <c r="CA419" s="108">
        <f t="shared" si="334"/>
        <v>0</v>
      </c>
      <c r="CB419" s="108">
        <f t="shared" si="334"/>
        <v>0</v>
      </c>
      <c r="CC419" s="108">
        <f t="shared" si="334"/>
        <v>0</v>
      </c>
      <c r="CD419" s="108">
        <f t="shared" si="334"/>
        <v>0</v>
      </c>
      <c r="CE419" s="108">
        <f t="shared" si="334"/>
        <v>0</v>
      </c>
      <c r="CF419" s="108">
        <f t="shared" si="334"/>
        <v>0</v>
      </c>
      <c r="CG419" s="109">
        <f>SUM(CG420:CG428)</f>
        <v>0</v>
      </c>
      <c r="CH419" s="133">
        <f t="shared" ref="CH419:CK419" si="335">SUM(CH420:CH428)</f>
        <v>0</v>
      </c>
      <c r="CI419" s="133">
        <f t="shared" si="335"/>
        <v>0</v>
      </c>
      <c r="CJ419" s="133">
        <f t="shared" si="335"/>
        <v>0</v>
      </c>
      <c r="CK419" s="133">
        <f t="shared" si="335"/>
        <v>0</v>
      </c>
      <c r="CL419" s="8"/>
      <c r="CM419" s="89"/>
      <c r="CN419" s="21"/>
      <c r="CQ419" s="73">
        <f t="shared" si="320"/>
        <v>1</v>
      </c>
    </row>
    <row r="420" spans="1:100" ht="14.15" customHeight="1" x14ac:dyDescent="0.4">
      <c r="A420" s="64">
        <f t="shared" si="313"/>
        <v>420</v>
      </c>
      <c r="B420" s="84"/>
      <c r="C420" s="84"/>
      <c r="D420" s="84"/>
      <c r="E420" s="82"/>
      <c r="F420" s="112" t="s">
        <v>40</v>
      </c>
      <c r="G420" s="147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7"/>
      <c r="CH420" s="135"/>
      <c r="CI420" s="135"/>
      <c r="CJ420" s="135"/>
      <c r="CK420" s="135"/>
      <c r="CL420" s="8"/>
      <c r="CM420" s="89"/>
      <c r="CN420" s="21"/>
      <c r="CQ420" s="73">
        <f t="shared" si="320"/>
        <v>0</v>
      </c>
    </row>
    <row r="421" spans="1:100" ht="14.15" customHeight="1" x14ac:dyDescent="0.4">
      <c r="A421" s="64">
        <f t="shared" si="313"/>
        <v>421</v>
      </c>
      <c r="B421" s="84"/>
      <c r="C421" s="84"/>
      <c r="D421" s="84"/>
      <c r="E421" s="84"/>
      <c r="F421" s="112" t="s">
        <v>52</v>
      </c>
      <c r="G421" s="147" t="s">
        <v>205</v>
      </c>
      <c r="H421" s="84"/>
      <c r="I421" s="84"/>
      <c r="J421" s="74">
        <f t="shared" si="305"/>
        <v>21537.199999999997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1542.8</v>
      </c>
      <c r="AC421" s="85">
        <v>14812.9</v>
      </c>
      <c r="AD421" s="85">
        <v>5181.5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7"/>
      <c r="CH421" s="135"/>
      <c r="CI421" s="135"/>
      <c r="CJ421" s="135"/>
      <c r="CK421" s="135"/>
      <c r="CL421" s="8"/>
      <c r="CM421" s="89"/>
      <c r="CN421" s="21"/>
      <c r="CQ421" s="73">
        <f t="shared" si="320"/>
        <v>1</v>
      </c>
    </row>
    <row r="422" spans="1:100" ht="14.15" customHeight="1" x14ac:dyDescent="0.4">
      <c r="A422" s="64">
        <f t="shared" si="313"/>
        <v>422</v>
      </c>
      <c r="B422" s="84"/>
      <c r="C422" s="84"/>
      <c r="D422" s="84"/>
      <c r="E422" s="84"/>
      <c r="F422" s="112" t="s">
        <v>74</v>
      </c>
      <c r="G422" s="147" t="s">
        <v>206</v>
      </c>
      <c r="H422" s="84"/>
      <c r="I422" s="84"/>
      <c r="J422" s="74">
        <f t="shared" si="305"/>
        <v>51826.05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1815.29</v>
      </c>
      <c r="AC422" s="85">
        <v>16726.96</v>
      </c>
      <c r="AD422" s="85">
        <v>33283.800000000003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7"/>
      <c r="CH422" s="135"/>
      <c r="CI422" s="135"/>
      <c r="CJ422" s="135"/>
      <c r="CK422" s="135"/>
      <c r="CL422" s="8"/>
      <c r="CM422" s="89"/>
      <c r="CN422" s="21"/>
      <c r="CQ422" s="73">
        <f t="shared" si="320"/>
        <v>1</v>
      </c>
    </row>
    <row r="423" spans="1:100" ht="14.15" customHeight="1" x14ac:dyDescent="0.4">
      <c r="A423" s="64">
        <f t="shared" si="313"/>
        <v>423</v>
      </c>
      <c r="B423" s="84"/>
      <c r="C423" s="84"/>
      <c r="D423" s="84"/>
      <c r="E423" s="84"/>
      <c r="F423" s="112" t="s">
        <v>76</v>
      </c>
      <c r="G423" s="147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7"/>
      <c r="CH423" s="135"/>
      <c r="CI423" s="135"/>
      <c r="CJ423" s="135"/>
      <c r="CK423" s="135"/>
      <c r="CL423" s="8"/>
      <c r="CM423" s="89"/>
      <c r="CN423" s="21"/>
      <c r="CQ423" s="73">
        <f t="shared" si="320"/>
        <v>0</v>
      </c>
    </row>
    <row r="424" spans="1:100" s="63" customFormat="1" ht="14.15" customHeight="1" x14ac:dyDescent="0.4">
      <c r="A424" s="64">
        <f t="shared" si="313"/>
        <v>424</v>
      </c>
      <c r="B424" s="84"/>
      <c r="C424" s="84"/>
      <c r="D424" s="84"/>
      <c r="E424" s="84"/>
      <c r="F424" s="112" t="s">
        <v>99</v>
      </c>
      <c r="G424" s="147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7"/>
      <c r="CH424" s="135"/>
      <c r="CI424" s="135"/>
      <c r="CJ424" s="135"/>
      <c r="CK424" s="135"/>
      <c r="CL424" s="71"/>
      <c r="CM424" s="152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5" customHeight="1" x14ac:dyDescent="0.4">
      <c r="A425" s="64">
        <f t="shared" si="313"/>
        <v>425</v>
      </c>
      <c r="B425" s="84"/>
      <c r="C425" s="84"/>
      <c r="D425" s="84"/>
      <c r="E425" s="84"/>
      <c r="F425" s="112" t="s">
        <v>101</v>
      </c>
      <c r="G425" s="147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7"/>
      <c r="CH425" s="135"/>
      <c r="CI425" s="135"/>
      <c r="CJ425" s="135"/>
      <c r="CK425" s="135"/>
      <c r="CL425" s="8"/>
      <c r="CM425" s="153"/>
      <c r="CN425" s="21"/>
      <c r="CQ425" s="73">
        <f t="shared" si="320"/>
        <v>0</v>
      </c>
    </row>
    <row r="426" spans="1:100" ht="14.15" customHeight="1" x14ac:dyDescent="0.4">
      <c r="A426" s="64">
        <f t="shared" si="313"/>
        <v>426</v>
      </c>
      <c r="B426" s="84"/>
      <c r="C426" s="84"/>
      <c r="D426" s="84"/>
      <c r="E426" s="84"/>
      <c r="F426" s="112" t="s">
        <v>210</v>
      </c>
      <c r="G426" s="147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7"/>
      <c r="CH426" s="135"/>
      <c r="CI426" s="135"/>
      <c r="CJ426" s="135"/>
      <c r="CK426" s="135"/>
      <c r="CL426" s="8"/>
      <c r="CM426" s="153"/>
      <c r="CN426" s="21"/>
      <c r="CQ426" s="73">
        <f t="shared" si="320"/>
        <v>0</v>
      </c>
    </row>
    <row r="427" spans="1:100" ht="14.15" customHeight="1" x14ac:dyDescent="0.4">
      <c r="A427" s="64">
        <f t="shared" si="313"/>
        <v>427</v>
      </c>
      <c r="B427" s="84"/>
      <c r="C427" s="84"/>
      <c r="D427" s="84"/>
      <c r="E427" s="84"/>
      <c r="F427" s="112" t="s">
        <v>212</v>
      </c>
      <c r="G427" s="147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7"/>
      <c r="CH427" s="135"/>
      <c r="CI427" s="135"/>
      <c r="CJ427" s="135"/>
      <c r="CK427" s="135"/>
      <c r="CL427" s="8"/>
      <c r="CM427" s="153"/>
      <c r="CN427" s="21"/>
      <c r="CQ427" s="73">
        <f t="shared" si="320"/>
        <v>0</v>
      </c>
    </row>
    <row r="428" spans="1:100" ht="14.15" customHeight="1" x14ac:dyDescent="0.4">
      <c r="A428" s="64">
        <f t="shared" si="313"/>
        <v>428</v>
      </c>
      <c r="B428" s="84"/>
      <c r="C428" s="84"/>
      <c r="D428" s="84"/>
      <c r="E428" s="84"/>
      <c r="F428" s="112" t="s">
        <v>214</v>
      </c>
      <c r="G428" s="147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7"/>
      <c r="CH428" s="135"/>
      <c r="CI428" s="135"/>
      <c r="CJ428" s="135"/>
      <c r="CK428" s="135"/>
      <c r="CL428" s="8"/>
      <c r="CM428" s="153"/>
      <c r="CN428" s="21"/>
      <c r="CQ428" s="73">
        <f t="shared" si="320"/>
        <v>0</v>
      </c>
    </row>
    <row r="429" spans="1:100" ht="14.15" customHeight="1" x14ac:dyDescent="0.4">
      <c r="A429" s="64">
        <f t="shared" si="313"/>
        <v>429</v>
      </c>
      <c r="B429" s="82"/>
      <c r="C429" s="82"/>
      <c r="D429" s="82"/>
      <c r="E429" s="82" t="s">
        <v>22</v>
      </c>
      <c r="F429" s="151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8">
        <f>SUM(K430:K438)</f>
        <v>0</v>
      </c>
      <c r="L429" s="108">
        <f t="shared" ref="L429:BW429" si="336">SUM(L430:L438)</f>
        <v>0</v>
      </c>
      <c r="M429" s="108">
        <f t="shared" si="336"/>
        <v>0</v>
      </c>
      <c r="N429" s="108">
        <f t="shared" si="336"/>
        <v>0</v>
      </c>
      <c r="O429" s="108">
        <f t="shared" si="336"/>
        <v>0</v>
      </c>
      <c r="P429" s="108">
        <f t="shared" si="336"/>
        <v>0</v>
      </c>
      <c r="Q429" s="108">
        <f t="shared" si="336"/>
        <v>0</v>
      </c>
      <c r="R429" s="108">
        <f t="shared" si="336"/>
        <v>0</v>
      </c>
      <c r="S429" s="108">
        <f t="shared" si="336"/>
        <v>0</v>
      </c>
      <c r="T429" s="108">
        <f t="shared" si="336"/>
        <v>0</v>
      </c>
      <c r="U429" s="108">
        <f t="shared" si="336"/>
        <v>0</v>
      </c>
      <c r="V429" s="108">
        <f t="shared" si="336"/>
        <v>0</v>
      </c>
      <c r="W429" s="108">
        <f t="shared" si="336"/>
        <v>0</v>
      </c>
      <c r="X429" s="108">
        <f t="shared" si="336"/>
        <v>0</v>
      </c>
      <c r="Y429" s="108">
        <f t="shared" si="336"/>
        <v>0</v>
      </c>
      <c r="Z429" s="108">
        <f t="shared" si="336"/>
        <v>0</v>
      </c>
      <c r="AA429" s="108">
        <f t="shared" si="336"/>
        <v>0</v>
      </c>
      <c r="AB429" s="108">
        <f t="shared" si="336"/>
        <v>0</v>
      </c>
      <c r="AC429" s="108">
        <f t="shared" si="336"/>
        <v>0</v>
      </c>
      <c r="AD429" s="108">
        <f t="shared" si="336"/>
        <v>0</v>
      </c>
      <c r="AE429" s="108">
        <f t="shared" si="336"/>
        <v>0</v>
      </c>
      <c r="AF429" s="108">
        <f t="shared" si="336"/>
        <v>0</v>
      </c>
      <c r="AG429" s="108">
        <f t="shared" si="336"/>
        <v>0</v>
      </c>
      <c r="AH429" s="108">
        <f t="shared" si="336"/>
        <v>0</v>
      </c>
      <c r="AI429" s="108">
        <f t="shared" si="336"/>
        <v>0</v>
      </c>
      <c r="AJ429" s="108">
        <f t="shared" si="336"/>
        <v>0</v>
      </c>
      <c r="AK429" s="108">
        <f t="shared" si="336"/>
        <v>0</v>
      </c>
      <c r="AL429" s="108">
        <f t="shared" si="336"/>
        <v>0</v>
      </c>
      <c r="AM429" s="108">
        <f t="shared" si="336"/>
        <v>0</v>
      </c>
      <c r="AN429" s="108">
        <f t="shared" si="336"/>
        <v>0</v>
      </c>
      <c r="AO429" s="108">
        <f t="shared" si="336"/>
        <v>0</v>
      </c>
      <c r="AP429" s="108">
        <f t="shared" si="336"/>
        <v>0</v>
      </c>
      <c r="AQ429" s="108">
        <f t="shared" si="336"/>
        <v>0</v>
      </c>
      <c r="AR429" s="108">
        <f t="shared" si="336"/>
        <v>0</v>
      </c>
      <c r="AS429" s="108">
        <f t="shared" si="336"/>
        <v>0</v>
      </c>
      <c r="AT429" s="108">
        <f t="shared" si="336"/>
        <v>0</v>
      </c>
      <c r="AU429" s="108">
        <f t="shared" si="336"/>
        <v>0</v>
      </c>
      <c r="AV429" s="108">
        <f t="shared" si="336"/>
        <v>0</v>
      </c>
      <c r="AW429" s="108">
        <f t="shared" si="336"/>
        <v>0</v>
      </c>
      <c r="AX429" s="108">
        <f t="shared" si="336"/>
        <v>0</v>
      </c>
      <c r="AY429" s="108">
        <f t="shared" si="336"/>
        <v>0</v>
      </c>
      <c r="AZ429" s="108">
        <f t="shared" si="336"/>
        <v>0</v>
      </c>
      <c r="BA429" s="108">
        <f t="shared" si="336"/>
        <v>0</v>
      </c>
      <c r="BB429" s="108">
        <f t="shared" si="336"/>
        <v>0</v>
      </c>
      <c r="BC429" s="108">
        <f t="shared" si="336"/>
        <v>0</v>
      </c>
      <c r="BD429" s="108">
        <f t="shared" si="336"/>
        <v>0</v>
      </c>
      <c r="BE429" s="108">
        <f t="shared" si="336"/>
        <v>0</v>
      </c>
      <c r="BF429" s="108">
        <f t="shared" si="336"/>
        <v>0</v>
      </c>
      <c r="BG429" s="108">
        <f t="shared" si="336"/>
        <v>0</v>
      </c>
      <c r="BH429" s="108">
        <f t="shared" si="336"/>
        <v>0</v>
      </c>
      <c r="BI429" s="108">
        <f t="shared" si="336"/>
        <v>0</v>
      </c>
      <c r="BJ429" s="108">
        <f t="shared" si="336"/>
        <v>0</v>
      </c>
      <c r="BK429" s="108">
        <f t="shared" si="336"/>
        <v>0</v>
      </c>
      <c r="BL429" s="108">
        <f t="shared" si="336"/>
        <v>0</v>
      </c>
      <c r="BM429" s="108">
        <f t="shared" si="336"/>
        <v>0</v>
      </c>
      <c r="BN429" s="108">
        <f t="shared" si="336"/>
        <v>0</v>
      </c>
      <c r="BO429" s="108">
        <f t="shared" si="336"/>
        <v>0</v>
      </c>
      <c r="BP429" s="108">
        <f t="shared" si="336"/>
        <v>0</v>
      </c>
      <c r="BQ429" s="108">
        <f t="shared" si="336"/>
        <v>0</v>
      </c>
      <c r="BR429" s="108">
        <f t="shared" si="336"/>
        <v>0</v>
      </c>
      <c r="BS429" s="108">
        <f t="shared" si="336"/>
        <v>0</v>
      </c>
      <c r="BT429" s="108">
        <f t="shared" si="336"/>
        <v>0</v>
      </c>
      <c r="BU429" s="108">
        <f t="shared" si="336"/>
        <v>0</v>
      </c>
      <c r="BV429" s="108">
        <f t="shared" si="336"/>
        <v>0</v>
      </c>
      <c r="BW429" s="108">
        <f t="shared" si="336"/>
        <v>0</v>
      </c>
      <c r="BX429" s="108">
        <f t="shared" ref="BX429:CV429" si="337">SUM(BX430:BX438)</f>
        <v>0</v>
      </c>
      <c r="BY429" s="108">
        <f t="shared" si="337"/>
        <v>0</v>
      </c>
      <c r="BZ429" s="108">
        <f t="shared" si="337"/>
        <v>0</v>
      </c>
      <c r="CA429" s="108">
        <f t="shared" si="337"/>
        <v>0</v>
      </c>
      <c r="CB429" s="108">
        <f t="shared" si="337"/>
        <v>0</v>
      </c>
      <c r="CC429" s="108">
        <f t="shared" si="337"/>
        <v>0</v>
      </c>
      <c r="CD429" s="108">
        <f t="shared" si="337"/>
        <v>0</v>
      </c>
      <c r="CE429" s="108">
        <f t="shared" si="337"/>
        <v>0</v>
      </c>
      <c r="CF429" s="108">
        <f t="shared" si="337"/>
        <v>0</v>
      </c>
      <c r="CG429" s="109">
        <f>SUM(CG430:CG438)</f>
        <v>0</v>
      </c>
      <c r="CH429" s="133">
        <f t="shared" ref="CH429:CK429" si="338">SUM(CH430:CH438)</f>
        <v>0</v>
      </c>
      <c r="CI429" s="133">
        <f t="shared" si="338"/>
        <v>0</v>
      </c>
      <c r="CJ429" s="133">
        <f t="shared" si="338"/>
        <v>0</v>
      </c>
      <c r="CK429" s="133">
        <f t="shared" si="338"/>
        <v>0</v>
      </c>
      <c r="CL429" s="8"/>
      <c r="CM429" s="153"/>
      <c r="CN429" s="21"/>
      <c r="CQ429" s="73">
        <f t="shared" si="320"/>
        <v>0</v>
      </c>
    </row>
    <row r="430" spans="1:100" ht="14.15" customHeight="1" x14ac:dyDescent="0.4">
      <c r="A430" s="64">
        <f t="shared" si="313"/>
        <v>430</v>
      </c>
      <c r="B430" s="84"/>
      <c r="C430" s="84"/>
      <c r="D430" s="84"/>
      <c r="E430" s="82"/>
      <c r="F430" s="112" t="s">
        <v>40</v>
      </c>
      <c r="G430" s="147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7"/>
      <c r="CH430" s="135"/>
      <c r="CI430" s="135"/>
      <c r="CJ430" s="135"/>
      <c r="CK430" s="135"/>
      <c r="CL430" s="8"/>
      <c r="CM430" s="153"/>
      <c r="CN430" s="21"/>
      <c r="CQ430" s="73">
        <f t="shared" si="320"/>
        <v>0</v>
      </c>
    </row>
    <row r="431" spans="1:100" ht="14.15" customHeight="1" x14ac:dyDescent="0.4">
      <c r="A431" s="64">
        <f t="shared" si="313"/>
        <v>431</v>
      </c>
      <c r="B431" s="84"/>
      <c r="C431" s="84"/>
      <c r="D431" s="84"/>
      <c r="E431" s="84"/>
      <c r="F431" s="112" t="s">
        <v>52</v>
      </c>
      <c r="G431" s="147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7"/>
      <c r="CH431" s="135"/>
      <c r="CI431" s="135"/>
      <c r="CJ431" s="135"/>
      <c r="CK431" s="135"/>
      <c r="CL431" s="8"/>
      <c r="CM431" s="153"/>
      <c r="CN431" s="21"/>
      <c r="CQ431" s="73">
        <f t="shared" si="320"/>
        <v>0</v>
      </c>
    </row>
    <row r="432" spans="1:100" ht="14.15" customHeight="1" x14ac:dyDescent="0.4">
      <c r="A432" s="64">
        <f t="shared" si="313"/>
        <v>432</v>
      </c>
      <c r="B432" s="84"/>
      <c r="C432" s="84"/>
      <c r="D432" s="84"/>
      <c r="E432" s="84"/>
      <c r="F432" s="112" t="s">
        <v>74</v>
      </c>
      <c r="G432" s="147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7"/>
      <c r="CH432" s="135"/>
      <c r="CI432" s="135"/>
      <c r="CJ432" s="135"/>
      <c r="CK432" s="135"/>
      <c r="CL432" s="8"/>
      <c r="CM432" s="153"/>
      <c r="CN432" s="21"/>
      <c r="CQ432" s="73">
        <f t="shared" si="320"/>
        <v>0</v>
      </c>
    </row>
    <row r="433" spans="1:100" ht="14.15" customHeight="1" x14ac:dyDescent="0.4">
      <c r="A433" s="64">
        <f t="shared" si="313"/>
        <v>433</v>
      </c>
      <c r="B433" s="84"/>
      <c r="C433" s="84"/>
      <c r="D433" s="84"/>
      <c r="E433" s="84"/>
      <c r="F433" s="112" t="s">
        <v>76</v>
      </c>
      <c r="G433" s="147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7"/>
      <c r="CH433" s="135"/>
      <c r="CI433" s="135"/>
      <c r="CJ433" s="135"/>
      <c r="CK433" s="135"/>
      <c r="CL433" s="8"/>
      <c r="CM433" s="153"/>
      <c r="CN433" s="21"/>
      <c r="CQ433" s="73">
        <f t="shared" si="320"/>
        <v>0</v>
      </c>
    </row>
    <row r="434" spans="1:100" s="63" customFormat="1" ht="14.15" customHeight="1" x14ac:dyDescent="0.4">
      <c r="A434" s="64">
        <f t="shared" si="313"/>
        <v>434</v>
      </c>
      <c r="B434" s="84"/>
      <c r="C434" s="84"/>
      <c r="D434" s="84"/>
      <c r="E434" s="84"/>
      <c r="F434" s="112" t="s">
        <v>99</v>
      </c>
      <c r="G434" s="147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7"/>
      <c r="CH434" s="135"/>
      <c r="CI434" s="135"/>
      <c r="CJ434" s="135"/>
      <c r="CK434" s="135"/>
      <c r="CL434" s="71"/>
      <c r="CM434" s="152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5" customHeight="1" x14ac:dyDescent="0.4">
      <c r="A435" s="64">
        <f t="shared" si="313"/>
        <v>435</v>
      </c>
      <c r="B435" s="84"/>
      <c r="C435" s="84"/>
      <c r="D435" s="84"/>
      <c r="E435" s="84"/>
      <c r="F435" s="112" t="s">
        <v>101</v>
      </c>
      <c r="G435" s="147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7"/>
      <c r="CH435" s="135"/>
      <c r="CI435" s="135"/>
      <c r="CJ435" s="135"/>
      <c r="CK435" s="135"/>
      <c r="CL435" s="8"/>
      <c r="CM435" s="153"/>
      <c r="CN435" s="21"/>
      <c r="CQ435" s="73">
        <f t="shared" si="320"/>
        <v>0</v>
      </c>
    </row>
    <row r="436" spans="1:100" ht="14.15" customHeight="1" x14ac:dyDescent="0.4">
      <c r="A436" s="64">
        <f t="shared" si="313"/>
        <v>436</v>
      </c>
      <c r="B436" s="84"/>
      <c r="C436" s="84"/>
      <c r="D436" s="84"/>
      <c r="E436" s="84"/>
      <c r="F436" s="112" t="s">
        <v>210</v>
      </c>
      <c r="G436" s="147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7"/>
      <c r="CH436" s="135"/>
      <c r="CI436" s="135"/>
      <c r="CJ436" s="135"/>
      <c r="CK436" s="135"/>
      <c r="CL436" s="8"/>
      <c r="CM436" s="153"/>
      <c r="CN436" s="21"/>
      <c r="CQ436" s="73">
        <f t="shared" si="320"/>
        <v>0</v>
      </c>
    </row>
    <row r="437" spans="1:100" ht="14.15" customHeight="1" x14ac:dyDescent="0.4">
      <c r="A437" s="64">
        <f t="shared" si="313"/>
        <v>437</v>
      </c>
      <c r="B437" s="84"/>
      <c r="C437" s="84"/>
      <c r="D437" s="84"/>
      <c r="E437" s="84"/>
      <c r="F437" s="112" t="s">
        <v>212</v>
      </c>
      <c r="G437" s="147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7"/>
      <c r="CH437" s="135"/>
      <c r="CI437" s="135"/>
      <c r="CJ437" s="135"/>
      <c r="CK437" s="135"/>
      <c r="CL437" s="8"/>
      <c r="CM437" s="153"/>
      <c r="CN437" s="21"/>
      <c r="CQ437" s="73">
        <f t="shared" si="320"/>
        <v>0</v>
      </c>
    </row>
    <row r="438" spans="1:100" ht="18" customHeight="1" x14ac:dyDescent="0.4">
      <c r="A438" s="64">
        <f t="shared" si="313"/>
        <v>438</v>
      </c>
      <c r="B438" s="84"/>
      <c r="C438" s="84"/>
      <c r="D438" s="84"/>
      <c r="E438" s="84"/>
      <c r="F438" s="112" t="s">
        <v>214</v>
      </c>
      <c r="G438" s="147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7"/>
      <c r="CH438" s="135"/>
      <c r="CI438" s="135"/>
      <c r="CJ438" s="135"/>
      <c r="CK438" s="135"/>
      <c r="CL438" s="8"/>
      <c r="CM438" s="153"/>
      <c r="CN438" s="21"/>
      <c r="CQ438" s="73">
        <f t="shared" si="320"/>
        <v>0</v>
      </c>
    </row>
    <row r="439" spans="1:100" s="63" customFormat="1" ht="14.15" customHeight="1" x14ac:dyDescent="0.4">
      <c r="A439" s="64">
        <f t="shared" si="313"/>
        <v>439</v>
      </c>
      <c r="B439" s="82"/>
      <c r="C439" s="154"/>
      <c r="D439" s="154"/>
      <c r="E439" s="82" t="s">
        <v>24</v>
      </c>
      <c r="F439" s="151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8">
        <f>SUM(K440:K448)</f>
        <v>0</v>
      </c>
      <c r="L439" s="108">
        <f t="shared" ref="L439:BW439" si="339">SUM(L440:L448)</f>
        <v>0</v>
      </c>
      <c r="M439" s="108">
        <f t="shared" si="339"/>
        <v>0</v>
      </c>
      <c r="N439" s="108">
        <f t="shared" si="339"/>
        <v>0</v>
      </c>
      <c r="O439" s="108">
        <f t="shared" si="339"/>
        <v>0</v>
      </c>
      <c r="P439" s="108">
        <f t="shared" si="339"/>
        <v>0</v>
      </c>
      <c r="Q439" s="108">
        <f t="shared" si="339"/>
        <v>0</v>
      </c>
      <c r="R439" s="108">
        <f t="shared" si="339"/>
        <v>0</v>
      </c>
      <c r="S439" s="108">
        <f t="shared" si="339"/>
        <v>0</v>
      </c>
      <c r="T439" s="108">
        <f t="shared" si="339"/>
        <v>0</v>
      </c>
      <c r="U439" s="108">
        <f t="shared" si="339"/>
        <v>0</v>
      </c>
      <c r="V439" s="108">
        <f t="shared" si="339"/>
        <v>0</v>
      </c>
      <c r="W439" s="108">
        <f t="shared" si="339"/>
        <v>0</v>
      </c>
      <c r="X439" s="108">
        <f t="shared" si="339"/>
        <v>0</v>
      </c>
      <c r="Y439" s="108">
        <f t="shared" si="339"/>
        <v>0</v>
      </c>
      <c r="Z439" s="108">
        <f t="shared" si="339"/>
        <v>0</v>
      </c>
      <c r="AA439" s="108">
        <f t="shared" si="339"/>
        <v>0</v>
      </c>
      <c r="AB439" s="108">
        <f t="shared" si="339"/>
        <v>0</v>
      </c>
      <c r="AC439" s="108">
        <f t="shared" si="339"/>
        <v>0</v>
      </c>
      <c r="AD439" s="108">
        <f t="shared" si="339"/>
        <v>0</v>
      </c>
      <c r="AE439" s="108">
        <f t="shared" si="339"/>
        <v>0</v>
      </c>
      <c r="AF439" s="108">
        <f t="shared" si="339"/>
        <v>0</v>
      </c>
      <c r="AG439" s="108">
        <f t="shared" si="339"/>
        <v>0</v>
      </c>
      <c r="AH439" s="108">
        <f t="shared" si="339"/>
        <v>0</v>
      </c>
      <c r="AI439" s="108">
        <f t="shared" si="339"/>
        <v>0</v>
      </c>
      <c r="AJ439" s="108">
        <f t="shared" si="339"/>
        <v>0</v>
      </c>
      <c r="AK439" s="108">
        <f t="shared" si="339"/>
        <v>0</v>
      </c>
      <c r="AL439" s="108">
        <f t="shared" si="339"/>
        <v>0</v>
      </c>
      <c r="AM439" s="108">
        <f t="shared" si="339"/>
        <v>0</v>
      </c>
      <c r="AN439" s="108">
        <f t="shared" si="339"/>
        <v>0</v>
      </c>
      <c r="AO439" s="108">
        <f t="shared" si="339"/>
        <v>0</v>
      </c>
      <c r="AP439" s="108">
        <f t="shared" si="339"/>
        <v>0</v>
      </c>
      <c r="AQ439" s="108">
        <f t="shared" si="339"/>
        <v>0</v>
      </c>
      <c r="AR439" s="108">
        <f t="shared" si="339"/>
        <v>0</v>
      </c>
      <c r="AS439" s="108">
        <f t="shared" si="339"/>
        <v>0</v>
      </c>
      <c r="AT439" s="108">
        <f t="shared" si="339"/>
        <v>0</v>
      </c>
      <c r="AU439" s="108">
        <f t="shared" si="339"/>
        <v>0</v>
      </c>
      <c r="AV439" s="108">
        <f t="shared" si="339"/>
        <v>0</v>
      </c>
      <c r="AW439" s="108">
        <f t="shared" si="339"/>
        <v>0</v>
      </c>
      <c r="AX439" s="108">
        <f t="shared" si="339"/>
        <v>0</v>
      </c>
      <c r="AY439" s="108">
        <f t="shared" si="339"/>
        <v>0</v>
      </c>
      <c r="AZ439" s="108">
        <f t="shared" si="339"/>
        <v>0</v>
      </c>
      <c r="BA439" s="108">
        <f t="shared" si="339"/>
        <v>0</v>
      </c>
      <c r="BB439" s="108">
        <f t="shared" si="339"/>
        <v>0</v>
      </c>
      <c r="BC439" s="108">
        <f t="shared" si="339"/>
        <v>0</v>
      </c>
      <c r="BD439" s="108">
        <f t="shared" si="339"/>
        <v>0</v>
      </c>
      <c r="BE439" s="108">
        <f t="shared" si="339"/>
        <v>0</v>
      </c>
      <c r="BF439" s="108">
        <f t="shared" si="339"/>
        <v>0</v>
      </c>
      <c r="BG439" s="108">
        <f t="shared" si="339"/>
        <v>0</v>
      </c>
      <c r="BH439" s="108">
        <f t="shared" si="339"/>
        <v>0</v>
      </c>
      <c r="BI439" s="108">
        <f t="shared" si="339"/>
        <v>0</v>
      </c>
      <c r="BJ439" s="108">
        <f t="shared" si="339"/>
        <v>0</v>
      </c>
      <c r="BK439" s="108">
        <f t="shared" si="339"/>
        <v>0</v>
      </c>
      <c r="BL439" s="108">
        <f t="shared" si="339"/>
        <v>0</v>
      </c>
      <c r="BM439" s="108">
        <f t="shared" si="339"/>
        <v>0</v>
      </c>
      <c r="BN439" s="108">
        <f t="shared" si="339"/>
        <v>0</v>
      </c>
      <c r="BO439" s="108">
        <f t="shared" si="339"/>
        <v>0</v>
      </c>
      <c r="BP439" s="108">
        <f t="shared" si="339"/>
        <v>0</v>
      </c>
      <c r="BQ439" s="108">
        <f t="shared" si="339"/>
        <v>0</v>
      </c>
      <c r="BR439" s="108">
        <f t="shared" si="339"/>
        <v>0</v>
      </c>
      <c r="BS439" s="108">
        <f t="shared" si="339"/>
        <v>0</v>
      </c>
      <c r="BT439" s="108">
        <f t="shared" si="339"/>
        <v>0</v>
      </c>
      <c r="BU439" s="108">
        <f t="shared" si="339"/>
        <v>0</v>
      </c>
      <c r="BV439" s="108">
        <f t="shared" si="339"/>
        <v>0</v>
      </c>
      <c r="BW439" s="108">
        <f t="shared" si="339"/>
        <v>0</v>
      </c>
      <c r="BX439" s="108">
        <f t="shared" ref="BX439:CV439" si="340">SUM(BX440:BX448)</f>
        <v>0</v>
      </c>
      <c r="BY439" s="108">
        <f t="shared" si="340"/>
        <v>0</v>
      </c>
      <c r="BZ439" s="108">
        <f t="shared" si="340"/>
        <v>0</v>
      </c>
      <c r="CA439" s="108">
        <f t="shared" si="340"/>
        <v>0</v>
      </c>
      <c r="CB439" s="108">
        <f t="shared" si="340"/>
        <v>0</v>
      </c>
      <c r="CC439" s="108">
        <f t="shared" si="340"/>
        <v>0</v>
      </c>
      <c r="CD439" s="108">
        <f t="shared" si="340"/>
        <v>0</v>
      </c>
      <c r="CE439" s="108">
        <f t="shared" si="340"/>
        <v>0</v>
      </c>
      <c r="CF439" s="108">
        <f t="shared" si="340"/>
        <v>0</v>
      </c>
      <c r="CG439" s="109">
        <f>SUM(CG440:CG448)</f>
        <v>0</v>
      </c>
      <c r="CH439" s="133">
        <f t="shared" ref="CH439:CK439" si="341">SUM(CH440:CH448)</f>
        <v>0</v>
      </c>
      <c r="CI439" s="133">
        <f t="shared" si="341"/>
        <v>0</v>
      </c>
      <c r="CJ439" s="133">
        <f t="shared" si="341"/>
        <v>0</v>
      </c>
      <c r="CK439" s="133">
        <f t="shared" si="341"/>
        <v>0</v>
      </c>
      <c r="CL439" s="71"/>
      <c r="CM439" s="152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5" customHeight="1" x14ac:dyDescent="0.4">
      <c r="A440" s="64">
        <f t="shared" si="313"/>
        <v>440</v>
      </c>
      <c r="B440" s="84"/>
      <c r="C440" s="155"/>
      <c r="D440" s="154"/>
      <c r="E440" s="84"/>
      <c r="F440" s="112" t="s">
        <v>40</v>
      </c>
      <c r="G440" s="147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7"/>
      <c r="CH440" s="135"/>
      <c r="CI440" s="135"/>
      <c r="CJ440" s="135"/>
      <c r="CK440" s="135"/>
      <c r="CL440" s="71"/>
      <c r="CM440" s="152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5" customHeight="1" x14ac:dyDescent="0.4">
      <c r="A441" s="64">
        <f t="shared" si="313"/>
        <v>441</v>
      </c>
      <c r="B441" s="84"/>
      <c r="C441" s="155"/>
      <c r="D441" s="154"/>
      <c r="E441" s="84"/>
      <c r="F441" s="112" t="s">
        <v>52</v>
      </c>
      <c r="G441" s="147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7"/>
      <c r="CH441" s="135"/>
      <c r="CI441" s="135"/>
      <c r="CJ441" s="135"/>
      <c r="CK441" s="135"/>
      <c r="CL441" s="71"/>
      <c r="CM441" s="152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5" customHeight="1" x14ac:dyDescent="0.4">
      <c r="A442" s="64">
        <f t="shared" si="313"/>
        <v>442</v>
      </c>
      <c r="B442" s="84"/>
      <c r="C442" s="155"/>
      <c r="D442" s="155"/>
      <c r="E442" s="84"/>
      <c r="F442" s="112" t="s">
        <v>74</v>
      </c>
      <c r="G442" s="147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7"/>
      <c r="CH442" s="135"/>
      <c r="CI442" s="135"/>
      <c r="CJ442" s="135"/>
      <c r="CK442" s="135"/>
      <c r="CL442" s="8"/>
      <c r="CM442" s="153"/>
      <c r="CN442" s="21"/>
      <c r="CQ442" s="73">
        <f t="shared" si="342"/>
        <v>0</v>
      </c>
    </row>
    <row r="443" spans="1:100" ht="14.15" customHeight="1" x14ac:dyDescent="0.4">
      <c r="A443" s="64">
        <f t="shared" si="313"/>
        <v>443</v>
      </c>
      <c r="B443" s="84"/>
      <c r="C443" s="155"/>
      <c r="D443" s="155"/>
      <c r="E443" s="84"/>
      <c r="F443" s="112" t="s">
        <v>76</v>
      </c>
      <c r="G443" s="147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7"/>
      <c r="CH443" s="135"/>
      <c r="CI443" s="135"/>
      <c r="CJ443" s="135"/>
      <c r="CK443" s="135"/>
      <c r="CL443" s="8"/>
      <c r="CM443" s="153"/>
      <c r="CN443" s="21"/>
      <c r="CQ443" s="73">
        <f t="shared" si="342"/>
        <v>0</v>
      </c>
    </row>
    <row r="444" spans="1:100" ht="14.15" customHeight="1" x14ac:dyDescent="0.4">
      <c r="A444" s="64">
        <f t="shared" si="313"/>
        <v>444</v>
      </c>
      <c r="B444" s="84"/>
      <c r="C444" s="155"/>
      <c r="D444" s="155"/>
      <c r="E444" s="84"/>
      <c r="F444" s="112" t="s">
        <v>99</v>
      </c>
      <c r="G444" s="147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7"/>
      <c r="CH444" s="135"/>
      <c r="CI444" s="135"/>
      <c r="CJ444" s="135"/>
      <c r="CK444" s="135"/>
      <c r="CL444" s="8"/>
      <c r="CM444" s="153"/>
      <c r="CN444" s="21"/>
      <c r="CQ444" s="73">
        <f t="shared" si="342"/>
        <v>0</v>
      </c>
    </row>
    <row r="445" spans="1:100" ht="14.15" customHeight="1" x14ac:dyDescent="0.4">
      <c r="A445" s="64">
        <f t="shared" si="313"/>
        <v>445</v>
      </c>
      <c r="B445" s="84"/>
      <c r="C445" s="155"/>
      <c r="D445" s="155"/>
      <c r="E445" s="84"/>
      <c r="F445" s="112" t="s">
        <v>101</v>
      </c>
      <c r="G445" s="147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7"/>
      <c r="CH445" s="135"/>
      <c r="CI445" s="135"/>
      <c r="CJ445" s="135"/>
      <c r="CK445" s="135"/>
      <c r="CL445" s="8"/>
      <c r="CM445" s="153"/>
      <c r="CN445" s="21"/>
      <c r="CQ445" s="73">
        <f t="shared" si="342"/>
        <v>0</v>
      </c>
    </row>
    <row r="446" spans="1:100" ht="14.15" customHeight="1" x14ac:dyDescent="0.4">
      <c r="A446" s="64">
        <f t="shared" si="313"/>
        <v>446</v>
      </c>
      <c r="B446" s="84"/>
      <c r="C446" s="155"/>
      <c r="D446" s="155"/>
      <c r="E446" s="84"/>
      <c r="F446" s="112" t="s">
        <v>210</v>
      </c>
      <c r="G446" s="147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7"/>
      <c r="CH446" s="135"/>
      <c r="CI446" s="135"/>
      <c r="CJ446" s="135"/>
      <c r="CK446" s="135"/>
      <c r="CL446" s="8"/>
      <c r="CM446" s="153"/>
      <c r="CN446" s="21"/>
      <c r="CQ446" s="73">
        <f t="shared" si="342"/>
        <v>0</v>
      </c>
    </row>
    <row r="447" spans="1:100" ht="14.15" customHeight="1" x14ac:dyDescent="0.4">
      <c r="A447" s="64">
        <f t="shared" si="313"/>
        <v>447</v>
      </c>
      <c r="B447" s="84"/>
      <c r="C447" s="155"/>
      <c r="D447" s="155"/>
      <c r="E447" s="84"/>
      <c r="F447" s="112" t="s">
        <v>212</v>
      </c>
      <c r="G447" s="147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7"/>
      <c r="CH447" s="135"/>
      <c r="CI447" s="135"/>
      <c r="CJ447" s="135"/>
      <c r="CK447" s="135"/>
      <c r="CL447" s="8"/>
      <c r="CM447" s="153"/>
      <c r="CN447" s="21"/>
      <c r="CQ447" s="73">
        <f t="shared" si="342"/>
        <v>0</v>
      </c>
    </row>
    <row r="448" spans="1:100" s="63" customFormat="1" ht="14.15" customHeight="1" x14ac:dyDescent="0.4">
      <c r="A448" s="64">
        <f t="shared" si="313"/>
        <v>448</v>
      </c>
      <c r="B448" s="84"/>
      <c r="C448" s="155"/>
      <c r="D448" s="155"/>
      <c r="E448" s="84"/>
      <c r="F448" s="112" t="s">
        <v>214</v>
      </c>
      <c r="G448" s="147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7"/>
      <c r="CH448" s="135"/>
      <c r="CI448" s="135"/>
      <c r="CJ448" s="135"/>
      <c r="CK448" s="135"/>
      <c r="CL448" s="71"/>
      <c r="CM448" s="152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5" customHeight="1" x14ac:dyDescent="0.4">
      <c r="A449" s="64">
        <f t="shared" si="313"/>
        <v>449</v>
      </c>
      <c r="B449" s="82"/>
      <c r="C449" s="154"/>
      <c r="D449" s="156" t="s">
        <v>200</v>
      </c>
      <c r="E449" s="120" t="s">
        <v>35</v>
      </c>
      <c r="F449" s="110"/>
      <c r="G449" s="82"/>
      <c r="H449" s="82"/>
      <c r="I449" s="82"/>
      <c r="J449" s="74">
        <f t="shared" si="305"/>
        <v>0</v>
      </c>
      <c r="K449" s="108">
        <f>SUM(K450:K452)</f>
        <v>0</v>
      </c>
      <c r="L449" s="108">
        <f t="shared" ref="L449:BW449" si="343">SUM(L450:L452)</f>
        <v>0</v>
      </c>
      <c r="M449" s="108">
        <f t="shared" si="343"/>
        <v>0</v>
      </c>
      <c r="N449" s="108">
        <f t="shared" si="343"/>
        <v>0</v>
      </c>
      <c r="O449" s="108">
        <f t="shared" si="343"/>
        <v>0</v>
      </c>
      <c r="P449" s="108">
        <f t="shared" si="343"/>
        <v>0</v>
      </c>
      <c r="Q449" s="108">
        <f t="shared" si="343"/>
        <v>0</v>
      </c>
      <c r="R449" s="108">
        <f t="shared" si="343"/>
        <v>0</v>
      </c>
      <c r="S449" s="108">
        <f t="shared" si="343"/>
        <v>0</v>
      </c>
      <c r="T449" s="108">
        <f t="shared" si="343"/>
        <v>0</v>
      </c>
      <c r="U449" s="108">
        <f t="shared" si="343"/>
        <v>0</v>
      </c>
      <c r="V449" s="108">
        <f t="shared" si="343"/>
        <v>0</v>
      </c>
      <c r="W449" s="108">
        <f t="shared" si="343"/>
        <v>0</v>
      </c>
      <c r="X449" s="108">
        <f t="shared" si="343"/>
        <v>0</v>
      </c>
      <c r="Y449" s="108">
        <f t="shared" si="343"/>
        <v>0</v>
      </c>
      <c r="Z449" s="108">
        <f t="shared" si="343"/>
        <v>0</v>
      </c>
      <c r="AA449" s="108">
        <f t="shared" si="343"/>
        <v>0</v>
      </c>
      <c r="AB449" s="108">
        <f t="shared" si="343"/>
        <v>0</v>
      </c>
      <c r="AC449" s="108">
        <f t="shared" si="343"/>
        <v>0</v>
      </c>
      <c r="AD449" s="108">
        <f t="shared" si="343"/>
        <v>0</v>
      </c>
      <c r="AE449" s="108">
        <f t="shared" si="343"/>
        <v>0</v>
      </c>
      <c r="AF449" s="108">
        <f t="shared" si="343"/>
        <v>0</v>
      </c>
      <c r="AG449" s="108">
        <f t="shared" si="343"/>
        <v>0</v>
      </c>
      <c r="AH449" s="108">
        <f t="shared" si="343"/>
        <v>0</v>
      </c>
      <c r="AI449" s="108">
        <f t="shared" si="343"/>
        <v>0</v>
      </c>
      <c r="AJ449" s="108">
        <f t="shared" si="343"/>
        <v>0</v>
      </c>
      <c r="AK449" s="108">
        <f t="shared" si="343"/>
        <v>0</v>
      </c>
      <c r="AL449" s="108">
        <f t="shared" si="343"/>
        <v>0</v>
      </c>
      <c r="AM449" s="108">
        <f t="shared" si="343"/>
        <v>0</v>
      </c>
      <c r="AN449" s="108">
        <f t="shared" si="343"/>
        <v>0</v>
      </c>
      <c r="AO449" s="108">
        <f t="shared" si="343"/>
        <v>0</v>
      </c>
      <c r="AP449" s="108">
        <f t="shared" si="343"/>
        <v>0</v>
      </c>
      <c r="AQ449" s="108">
        <f t="shared" si="343"/>
        <v>0</v>
      </c>
      <c r="AR449" s="108">
        <f t="shared" si="343"/>
        <v>0</v>
      </c>
      <c r="AS449" s="108">
        <f t="shared" si="343"/>
        <v>0</v>
      </c>
      <c r="AT449" s="108">
        <f t="shared" si="343"/>
        <v>0</v>
      </c>
      <c r="AU449" s="108">
        <f t="shared" si="343"/>
        <v>0</v>
      </c>
      <c r="AV449" s="108">
        <f t="shared" si="343"/>
        <v>0</v>
      </c>
      <c r="AW449" s="108">
        <f t="shared" si="343"/>
        <v>0</v>
      </c>
      <c r="AX449" s="108">
        <f t="shared" si="343"/>
        <v>0</v>
      </c>
      <c r="AY449" s="108">
        <f t="shared" si="343"/>
        <v>0</v>
      </c>
      <c r="AZ449" s="108">
        <f t="shared" si="343"/>
        <v>0</v>
      </c>
      <c r="BA449" s="108">
        <f t="shared" si="343"/>
        <v>0</v>
      </c>
      <c r="BB449" s="108">
        <f t="shared" si="343"/>
        <v>0</v>
      </c>
      <c r="BC449" s="108">
        <f t="shared" si="343"/>
        <v>0</v>
      </c>
      <c r="BD449" s="108">
        <f t="shared" si="343"/>
        <v>0</v>
      </c>
      <c r="BE449" s="108">
        <f t="shared" si="343"/>
        <v>0</v>
      </c>
      <c r="BF449" s="108">
        <f t="shared" si="343"/>
        <v>0</v>
      </c>
      <c r="BG449" s="108">
        <f t="shared" si="343"/>
        <v>0</v>
      </c>
      <c r="BH449" s="108">
        <f t="shared" si="343"/>
        <v>0</v>
      </c>
      <c r="BI449" s="108">
        <f t="shared" si="343"/>
        <v>0</v>
      </c>
      <c r="BJ449" s="108">
        <f t="shared" si="343"/>
        <v>0</v>
      </c>
      <c r="BK449" s="108">
        <f t="shared" si="343"/>
        <v>0</v>
      </c>
      <c r="BL449" s="108">
        <f t="shared" si="343"/>
        <v>0</v>
      </c>
      <c r="BM449" s="108">
        <f t="shared" si="343"/>
        <v>0</v>
      </c>
      <c r="BN449" s="108">
        <f t="shared" si="343"/>
        <v>0</v>
      </c>
      <c r="BO449" s="108">
        <f t="shared" si="343"/>
        <v>0</v>
      </c>
      <c r="BP449" s="108">
        <f t="shared" si="343"/>
        <v>0</v>
      </c>
      <c r="BQ449" s="108">
        <f t="shared" si="343"/>
        <v>0</v>
      </c>
      <c r="BR449" s="108">
        <f t="shared" si="343"/>
        <v>0</v>
      </c>
      <c r="BS449" s="108">
        <f t="shared" si="343"/>
        <v>0</v>
      </c>
      <c r="BT449" s="108">
        <f t="shared" si="343"/>
        <v>0</v>
      </c>
      <c r="BU449" s="108">
        <f t="shared" si="343"/>
        <v>0</v>
      </c>
      <c r="BV449" s="108">
        <f t="shared" si="343"/>
        <v>0</v>
      </c>
      <c r="BW449" s="108">
        <f t="shared" si="343"/>
        <v>0</v>
      </c>
      <c r="BX449" s="108">
        <f t="shared" ref="BX449:CV449" si="344">SUM(BX450:BX452)</f>
        <v>0</v>
      </c>
      <c r="BY449" s="108">
        <f t="shared" si="344"/>
        <v>0</v>
      </c>
      <c r="BZ449" s="108">
        <f t="shared" si="344"/>
        <v>0</v>
      </c>
      <c r="CA449" s="108">
        <f t="shared" si="344"/>
        <v>0</v>
      </c>
      <c r="CB449" s="108">
        <f t="shared" si="344"/>
        <v>0</v>
      </c>
      <c r="CC449" s="108">
        <f t="shared" si="344"/>
        <v>0</v>
      </c>
      <c r="CD449" s="108">
        <f t="shared" si="344"/>
        <v>0</v>
      </c>
      <c r="CE449" s="108">
        <f t="shared" si="344"/>
        <v>0</v>
      </c>
      <c r="CF449" s="108">
        <f t="shared" si="344"/>
        <v>0</v>
      </c>
      <c r="CG449" s="109">
        <f>SUM(CG450:CG452)</f>
        <v>0</v>
      </c>
      <c r="CH449" s="133">
        <f t="shared" ref="CH449:CK449" si="345">SUM(CH450:CH452)</f>
        <v>0</v>
      </c>
      <c r="CI449" s="133">
        <f t="shared" si="345"/>
        <v>0</v>
      </c>
      <c r="CJ449" s="133">
        <f t="shared" si="345"/>
        <v>0</v>
      </c>
      <c r="CK449" s="133">
        <f t="shared" si="345"/>
        <v>0</v>
      </c>
      <c r="CL449" s="8"/>
      <c r="CM449" s="153"/>
      <c r="CN449" s="21"/>
      <c r="CQ449" s="73">
        <f t="shared" si="342"/>
        <v>0</v>
      </c>
    </row>
    <row r="450" spans="1:100" ht="14.15" customHeight="1" x14ac:dyDescent="0.4">
      <c r="A450" s="64">
        <f t="shared" si="313"/>
        <v>450</v>
      </c>
      <c r="B450" s="84"/>
      <c r="C450" s="155"/>
      <c r="D450" s="155"/>
      <c r="E450" s="84" t="s">
        <v>20</v>
      </c>
      <c r="F450" s="114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7"/>
      <c r="CH450" s="135"/>
      <c r="CI450" s="135"/>
      <c r="CJ450" s="135"/>
      <c r="CK450" s="135"/>
      <c r="CL450" s="8"/>
      <c r="CM450" s="153"/>
      <c r="CN450" s="21"/>
      <c r="CQ450" s="73">
        <f t="shared" si="342"/>
        <v>0</v>
      </c>
    </row>
    <row r="451" spans="1:100" ht="14.15" customHeight="1" x14ac:dyDescent="0.4">
      <c r="A451" s="64">
        <f t="shared" si="313"/>
        <v>451</v>
      </c>
      <c r="B451" s="84"/>
      <c r="C451" s="155"/>
      <c r="D451" s="155"/>
      <c r="E451" s="84" t="s">
        <v>22</v>
      </c>
      <c r="F451" s="114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7"/>
      <c r="CH451" s="135"/>
      <c r="CI451" s="135"/>
      <c r="CJ451" s="135"/>
      <c r="CK451" s="135"/>
      <c r="CL451" s="8"/>
      <c r="CM451" s="153"/>
      <c r="CN451" s="21"/>
      <c r="CQ451" s="73">
        <f t="shared" si="342"/>
        <v>0</v>
      </c>
    </row>
    <row r="452" spans="1:100" ht="14.15" customHeight="1" x14ac:dyDescent="0.4">
      <c r="A452" s="64">
        <f t="shared" si="313"/>
        <v>452</v>
      </c>
      <c r="B452" s="84"/>
      <c r="C452" s="155"/>
      <c r="D452" s="155"/>
      <c r="E452" s="84" t="s">
        <v>24</v>
      </c>
      <c r="F452" s="114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7"/>
      <c r="CH452" s="135"/>
      <c r="CI452" s="135"/>
      <c r="CJ452" s="135"/>
      <c r="CK452" s="135"/>
      <c r="CL452" s="8"/>
      <c r="CM452" s="153"/>
      <c r="CN452" s="21"/>
      <c r="CQ452" s="73">
        <f t="shared" si="342"/>
        <v>0</v>
      </c>
    </row>
    <row r="453" spans="1:100" s="125" customFormat="1" ht="14.15" customHeight="1" x14ac:dyDescent="0.4">
      <c r="A453" s="93">
        <f t="shared" si="313"/>
        <v>453</v>
      </c>
      <c r="B453" s="139"/>
      <c r="C453" s="157"/>
      <c r="D453" s="157"/>
      <c r="E453" s="139"/>
      <c r="F453" s="158"/>
      <c r="G453" s="139"/>
      <c r="H453" s="139"/>
      <c r="I453" s="139"/>
      <c r="J453" s="159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C453" s="140"/>
      <c r="AD453" s="140"/>
      <c r="AE453" s="140"/>
      <c r="AF453" s="140"/>
      <c r="AG453" s="140"/>
      <c r="AH453" s="140"/>
      <c r="AI453" s="140"/>
      <c r="AJ453" s="140"/>
      <c r="AK453" s="140"/>
      <c r="AL453" s="140"/>
      <c r="AM453" s="140"/>
      <c r="AN453" s="140"/>
      <c r="AO453" s="140"/>
      <c r="AP453" s="140"/>
      <c r="AQ453" s="140"/>
      <c r="AR453" s="140"/>
      <c r="AS453" s="140"/>
      <c r="AT453" s="140"/>
      <c r="AU453" s="140"/>
      <c r="AV453" s="140"/>
      <c r="AW453" s="140"/>
      <c r="AX453" s="140"/>
      <c r="AY453" s="140"/>
      <c r="AZ453" s="140"/>
      <c r="BA453" s="140"/>
      <c r="BB453" s="140"/>
      <c r="BC453" s="140"/>
      <c r="BD453" s="140"/>
      <c r="BE453" s="140"/>
      <c r="BF453" s="140"/>
      <c r="BG453" s="140"/>
      <c r="BH453" s="140"/>
      <c r="BI453" s="140"/>
      <c r="BJ453" s="140"/>
      <c r="BK453" s="140"/>
      <c r="BL453" s="140"/>
      <c r="BM453" s="140"/>
      <c r="BN453" s="140"/>
      <c r="BO453" s="140"/>
      <c r="BP453" s="140"/>
      <c r="BQ453" s="140"/>
      <c r="BR453" s="140"/>
      <c r="BS453" s="140"/>
      <c r="BT453" s="140"/>
      <c r="BU453" s="140"/>
      <c r="BV453" s="140"/>
      <c r="BW453" s="140"/>
      <c r="BX453" s="140"/>
      <c r="BY453" s="140"/>
      <c r="BZ453" s="140"/>
      <c r="CA453" s="140"/>
      <c r="CB453" s="140"/>
      <c r="CC453" s="140"/>
      <c r="CD453" s="140"/>
      <c r="CE453" s="140"/>
      <c r="CF453" s="140"/>
      <c r="CG453" s="141"/>
      <c r="CH453" s="140"/>
      <c r="CI453" s="140"/>
      <c r="CJ453" s="140"/>
      <c r="CK453" s="140"/>
      <c r="CL453" s="8"/>
      <c r="CM453" s="153"/>
      <c r="CN453" s="123"/>
      <c r="CO453" s="124"/>
      <c r="CP453" s="124"/>
      <c r="CQ453" s="102">
        <f t="shared" si="342"/>
        <v>0</v>
      </c>
      <c r="CR453" s="124"/>
      <c r="CS453" s="124"/>
      <c r="CT453" s="124"/>
      <c r="CU453" s="124"/>
      <c r="CV453" s="124"/>
    </row>
    <row r="454" spans="1:100" ht="14.15" customHeight="1" x14ac:dyDescent="0.4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3"/>
      <c r="CN454" s="21"/>
      <c r="CQ454" s="73">
        <f t="shared" si="342"/>
        <v>0</v>
      </c>
    </row>
    <row r="455" spans="1:100" s="63" customFormat="1" ht="14.15" customHeight="1" x14ac:dyDescent="0.4">
      <c r="A455" s="64">
        <f t="shared" si="313"/>
        <v>455</v>
      </c>
      <c r="B455" s="82"/>
      <c r="C455" s="154"/>
      <c r="D455" s="156" t="s">
        <v>189</v>
      </c>
      <c r="E455" s="120" t="s">
        <v>19</v>
      </c>
      <c r="F455" s="110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2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5" customHeight="1" x14ac:dyDescent="0.4">
      <c r="A456" s="64">
        <f t="shared" si="313"/>
        <v>456</v>
      </c>
      <c r="B456" s="82"/>
      <c r="C456" s="154"/>
      <c r="D456" s="154"/>
      <c r="E456" s="110" t="s">
        <v>20</v>
      </c>
      <c r="F456" s="111" t="s">
        <v>41</v>
      </c>
      <c r="G456" s="82"/>
      <c r="H456" s="82"/>
      <c r="I456" s="82"/>
      <c r="J456" s="74">
        <f t="shared" si="349"/>
        <v>0</v>
      </c>
      <c r="K456" s="108">
        <f>SUM(K457,K460)</f>
        <v>0</v>
      </c>
      <c r="L456" s="108">
        <f t="shared" ref="L456:BW456" si="353">SUM(L457,L460)</f>
        <v>0</v>
      </c>
      <c r="M456" s="108">
        <f t="shared" si="353"/>
        <v>0</v>
      </c>
      <c r="N456" s="108">
        <f t="shared" si="353"/>
        <v>0</v>
      </c>
      <c r="O456" s="108">
        <f t="shared" si="353"/>
        <v>0</v>
      </c>
      <c r="P456" s="108">
        <f t="shared" si="353"/>
        <v>0</v>
      </c>
      <c r="Q456" s="108">
        <f t="shared" si="353"/>
        <v>0</v>
      </c>
      <c r="R456" s="108">
        <f t="shared" si="353"/>
        <v>0</v>
      </c>
      <c r="S456" s="108">
        <f t="shared" si="353"/>
        <v>0</v>
      </c>
      <c r="T456" s="108">
        <f t="shared" si="353"/>
        <v>0</v>
      </c>
      <c r="U456" s="108">
        <f t="shared" si="353"/>
        <v>0</v>
      </c>
      <c r="V456" s="108">
        <f t="shared" si="353"/>
        <v>0</v>
      </c>
      <c r="W456" s="108">
        <f t="shared" si="353"/>
        <v>0</v>
      </c>
      <c r="X456" s="108">
        <f t="shared" si="353"/>
        <v>0</v>
      </c>
      <c r="Y456" s="108">
        <f t="shared" si="353"/>
        <v>0</v>
      </c>
      <c r="Z456" s="108">
        <f t="shared" si="353"/>
        <v>0</v>
      </c>
      <c r="AA456" s="108">
        <f t="shared" si="353"/>
        <v>0</v>
      </c>
      <c r="AB456" s="108">
        <f t="shared" si="353"/>
        <v>0</v>
      </c>
      <c r="AC456" s="108">
        <f t="shared" si="353"/>
        <v>0</v>
      </c>
      <c r="AD456" s="108">
        <f t="shared" si="353"/>
        <v>0</v>
      </c>
      <c r="AE456" s="108">
        <f t="shared" si="353"/>
        <v>0</v>
      </c>
      <c r="AF456" s="108">
        <f t="shared" si="353"/>
        <v>0</v>
      </c>
      <c r="AG456" s="108">
        <f t="shared" si="353"/>
        <v>0</v>
      </c>
      <c r="AH456" s="108">
        <f t="shared" si="353"/>
        <v>0</v>
      </c>
      <c r="AI456" s="108">
        <f t="shared" si="353"/>
        <v>0</v>
      </c>
      <c r="AJ456" s="108">
        <f t="shared" si="353"/>
        <v>0</v>
      </c>
      <c r="AK456" s="108">
        <f t="shared" si="353"/>
        <v>0</v>
      </c>
      <c r="AL456" s="108">
        <f t="shared" si="353"/>
        <v>0</v>
      </c>
      <c r="AM456" s="108">
        <f t="shared" si="353"/>
        <v>0</v>
      </c>
      <c r="AN456" s="108">
        <f t="shared" si="353"/>
        <v>0</v>
      </c>
      <c r="AO456" s="108">
        <f t="shared" si="353"/>
        <v>0</v>
      </c>
      <c r="AP456" s="108">
        <f t="shared" si="353"/>
        <v>0</v>
      </c>
      <c r="AQ456" s="108">
        <f t="shared" si="353"/>
        <v>0</v>
      </c>
      <c r="AR456" s="108">
        <f t="shared" si="353"/>
        <v>0</v>
      </c>
      <c r="AS456" s="108">
        <f t="shared" si="353"/>
        <v>0</v>
      </c>
      <c r="AT456" s="108">
        <f t="shared" si="353"/>
        <v>0</v>
      </c>
      <c r="AU456" s="108">
        <f t="shared" si="353"/>
        <v>0</v>
      </c>
      <c r="AV456" s="108">
        <f t="shared" si="353"/>
        <v>0</v>
      </c>
      <c r="AW456" s="108">
        <f t="shared" si="353"/>
        <v>0</v>
      </c>
      <c r="AX456" s="108">
        <f t="shared" si="353"/>
        <v>0</v>
      </c>
      <c r="AY456" s="108">
        <f t="shared" si="353"/>
        <v>0</v>
      </c>
      <c r="AZ456" s="108">
        <f t="shared" si="353"/>
        <v>0</v>
      </c>
      <c r="BA456" s="108">
        <f t="shared" si="353"/>
        <v>0</v>
      </c>
      <c r="BB456" s="108">
        <f t="shared" si="353"/>
        <v>0</v>
      </c>
      <c r="BC456" s="108">
        <f t="shared" si="353"/>
        <v>0</v>
      </c>
      <c r="BD456" s="108">
        <f t="shared" si="353"/>
        <v>0</v>
      </c>
      <c r="BE456" s="108">
        <f t="shared" si="353"/>
        <v>0</v>
      </c>
      <c r="BF456" s="108">
        <f t="shared" si="353"/>
        <v>0</v>
      </c>
      <c r="BG456" s="108">
        <f t="shared" si="353"/>
        <v>0</v>
      </c>
      <c r="BH456" s="108">
        <f t="shared" si="353"/>
        <v>0</v>
      </c>
      <c r="BI456" s="108">
        <f t="shared" si="353"/>
        <v>0</v>
      </c>
      <c r="BJ456" s="108">
        <f t="shared" si="353"/>
        <v>0</v>
      </c>
      <c r="BK456" s="108">
        <f t="shared" si="353"/>
        <v>0</v>
      </c>
      <c r="BL456" s="108">
        <f t="shared" si="353"/>
        <v>0</v>
      </c>
      <c r="BM456" s="108">
        <f t="shared" si="353"/>
        <v>0</v>
      </c>
      <c r="BN456" s="108">
        <f t="shared" si="353"/>
        <v>0</v>
      </c>
      <c r="BO456" s="108">
        <f t="shared" si="353"/>
        <v>0</v>
      </c>
      <c r="BP456" s="108">
        <f t="shared" si="353"/>
        <v>0</v>
      </c>
      <c r="BQ456" s="108">
        <f t="shared" si="353"/>
        <v>0</v>
      </c>
      <c r="BR456" s="108">
        <f t="shared" si="353"/>
        <v>0</v>
      </c>
      <c r="BS456" s="108">
        <f t="shared" si="353"/>
        <v>0</v>
      </c>
      <c r="BT456" s="108">
        <f t="shared" si="353"/>
        <v>0</v>
      </c>
      <c r="BU456" s="108">
        <f t="shared" si="353"/>
        <v>0</v>
      </c>
      <c r="BV456" s="108">
        <f t="shared" si="353"/>
        <v>0</v>
      </c>
      <c r="BW456" s="108">
        <f t="shared" si="353"/>
        <v>0</v>
      </c>
      <c r="BX456" s="108">
        <f t="shared" ref="BX456:CV456" si="354">SUM(BX457,BX460)</f>
        <v>0</v>
      </c>
      <c r="BY456" s="108">
        <f t="shared" si="354"/>
        <v>0</v>
      </c>
      <c r="BZ456" s="108">
        <f t="shared" si="354"/>
        <v>0</v>
      </c>
      <c r="CA456" s="108">
        <f t="shared" si="354"/>
        <v>0</v>
      </c>
      <c r="CB456" s="108">
        <f t="shared" si="354"/>
        <v>0</v>
      </c>
      <c r="CC456" s="108">
        <f t="shared" si="354"/>
        <v>0</v>
      </c>
      <c r="CD456" s="108">
        <f t="shared" si="354"/>
        <v>0</v>
      </c>
      <c r="CE456" s="108">
        <f t="shared" si="354"/>
        <v>0</v>
      </c>
      <c r="CF456" s="108">
        <f t="shared" si="354"/>
        <v>0</v>
      </c>
      <c r="CG456" s="109">
        <f>SUM(CG457,CG460)</f>
        <v>0</v>
      </c>
      <c r="CH456" s="133">
        <f t="shared" ref="CH456:CK456" si="355">SUM(CH457,CH460)</f>
        <v>0</v>
      </c>
      <c r="CI456" s="133">
        <f t="shared" si="355"/>
        <v>0</v>
      </c>
      <c r="CJ456" s="133">
        <f t="shared" si="355"/>
        <v>0</v>
      </c>
      <c r="CK456" s="133">
        <f t="shared" si="355"/>
        <v>0</v>
      </c>
      <c r="CL456" s="71"/>
      <c r="CM456" s="152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5" customHeight="1" x14ac:dyDescent="0.4">
      <c r="A457" s="64">
        <f t="shared" si="313"/>
        <v>457</v>
      </c>
      <c r="B457" s="84"/>
      <c r="C457" s="155"/>
      <c r="D457" s="155"/>
      <c r="E457" s="110"/>
      <c r="F457" s="112" t="s">
        <v>40</v>
      </c>
      <c r="G457" s="147" t="s">
        <v>217</v>
      </c>
      <c r="H457" s="84"/>
      <c r="I457" s="84"/>
      <c r="J457" s="74">
        <f t="shared" si="349"/>
        <v>0</v>
      </c>
      <c r="K457" s="90">
        <f>SUM(K458:K459)</f>
        <v>0</v>
      </c>
      <c r="L457" s="90">
        <f t="shared" ref="L457:BW457" si="356">SUM(L458:L459)</f>
        <v>0</v>
      </c>
      <c r="M457" s="90">
        <f t="shared" si="356"/>
        <v>0</v>
      </c>
      <c r="N457" s="90">
        <f t="shared" si="356"/>
        <v>0</v>
      </c>
      <c r="O457" s="90">
        <f t="shared" si="356"/>
        <v>0</v>
      </c>
      <c r="P457" s="90">
        <f t="shared" si="356"/>
        <v>0</v>
      </c>
      <c r="Q457" s="90">
        <f t="shared" si="356"/>
        <v>0</v>
      </c>
      <c r="R457" s="90">
        <f t="shared" si="356"/>
        <v>0</v>
      </c>
      <c r="S457" s="90">
        <f t="shared" si="356"/>
        <v>0</v>
      </c>
      <c r="T457" s="90">
        <f t="shared" si="356"/>
        <v>0</v>
      </c>
      <c r="U457" s="90">
        <f t="shared" si="356"/>
        <v>0</v>
      </c>
      <c r="V457" s="90">
        <f t="shared" si="356"/>
        <v>0</v>
      </c>
      <c r="W457" s="90">
        <f t="shared" si="356"/>
        <v>0</v>
      </c>
      <c r="X457" s="90">
        <f t="shared" si="356"/>
        <v>0</v>
      </c>
      <c r="Y457" s="90">
        <f t="shared" si="356"/>
        <v>0</v>
      </c>
      <c r="Z457" s="90">
        <f t="shared" si="356"/>
        <v>0</v>
      </c>
      <c r="AA457" s="90">
        <f t="shared" si="356"/>
        <v>0</v>
      </c>
      <c r="AB457" s="90">
        <f t="shared" si="356"/>
        <v>0</v>
      </c>
      <c r="AC457" s="90">
        <f t="shared" si="356"/>
        <v>0</v>
      </c>
      <c r="AD457" s="90">
        <f t="shared" si="356"/>
        <v>0</v>
      </c>
      <c r="AE457" s="90">
        <f t="shared" si="356"/>
        <v>0</v>
      </c>
      <c r="AF457" s="90">
        <f t="shared" si="356"/>
        <v>0</v>
      </c>
      <c r="AG457" s="90">
        <f t="shared" si="356"/>
        <v>0</v>
      </c>
      <c r="AH457" s="90">
        <f t="shared" si="356"/>
        <v>0</v>
      </c>
      <c r="AI457" s="90">
        <f t="shared" si="356"/>
        <v>0</v>
      </c>
      <c r="AJ457" s="90">
        <f t="shared" si="356"/>
        <v>0</v>
      </c>
      <c r="AK457" s="90">
        <f t="shared" si="356"/>
        <v>0</v>
      </c>
      <c r="AL457" s="90">
        <f t="shared" si="356"/>
        <v>0</v>
      </c>
      <c r="AM457" s="90">
        <f t="shared" si="356"/>
        <v>0</v>
      </c>
      <c r="AN457" s="90">
        <f t="shared" si="356"/>
        <v>0</v>
      </c>
      <c r="AO457" s="90">
        <f t="shared" si="356"/>
        <v>0</v>
      </c>
      <c r="AP457" s="90">
        <f t="shared" si="356"/>
        <v>0</v>
      </c>
      <c r="AQ457" s="90">
        <f t="shared" si="356"/>
        <v>0</v>
      </c>
      <c r="AR457" s="90">
        <f t="shared" si="356"/>
        <v>0</v>
      </c>
      <c r="AS457" s="90">
        <f t="shared" si="356"/>
        <v>0</v>
      </c>
      <c r="AT457" s="90">
        <f t="shared" si="356"/>
        <v>0</v>
      </c>
      <c r="AU457" s="90">
        <f t="shared" si="356"/>
        <v>0</v>
      </c>
      <c r="AV457" s="90">
        <f t="shared" si="356"/>
        <v>0</v>
      </c>
      <c r="AW457" s="90">
        <f t="shared" si="356"/>
        <v>0</v>
      </c>
      <c r="AX457" s="90">
        <f t="shared" si="356"/>
        <v>0</v>
      </c>
      <c r="AY457" s="90">
        <f t="shared" si="356"/>
        <v>0</v>
      </c>
      <c r="AZ457" s="90">
        <f t="shared" si="356"/>
        <v>0</v>
      </c>
      <c r="BA457" s="90">
        <f t="shared" si="356"/>
        <v>0</v>
      </c>
      <c r="BB457" s="90">
        <f t="shared" si="356"/>
        <v>0</v>
      </c>
      <c r="BC457" s="90">
        <f t="shared" si="356"/>
        <v>0</v>
      </c>
      <c r="BD457" s="90">
        <f t="shared" si="356"/>
        <v>0</v>
      </c>
      <c r="BE457" s="90">
        <f t="shared" si="356"/>
        <v>0</v>
      </c>
      <c r="BF457" s="90">
        <f t="shared" si="356"/>
        <v>0</v>
      </c>
      <c r="BG457" s="90">
        <f t="shared" si="356"/>
        <v>0</v>
      </c>
      <c r="BH457" s="90">
        <f t="shared" si="356"/>
        <v>0</v>
      </c>
      <c r="BI457" s="90">
        <f t="shared" si="356"/>
        <v>0</v>
      </c>
      <c r="BJ457" s="90">
        <f t="shared" si="356"/>
        <v>0</v>
      </c>
      <c r="BK457" s="90">
        <f t="shared" si="356"/>
        <v>0</v>
      </c>
      <c r="BL457" s="90">
        <f t="shared" si="356"/>
        <v>0</v>
      </c>
      <c r="BM457" s="90">
        <f t="shared" si="356"/>
        <v>0</v>
      </c>
      <c r="BN457" s="90">
        <f t="shared" si="356"/>
        <v>0</v>
      </c>
      <c r="BO457" s="90">
        <f t="shared" si="356"/>
        <v>0</v>
      </c>
      <c r="BP457" s="90">
        <f t="shared" si="356"/>
        <v>0</v>
      </c>
      <c r="BQ457" s="90">
        <f t="shared" si="356"/>
        <v>0</v>
      </c>
      <c r="BR457" s="90">
        <f t="shared" si="356"/>
        <v>0</v>
      </c>
      <c r="BS457" s="90">
        <f t="shared" si="356"/>
        <v>0</v>
      </c>
      <c r="BT457" s="90">
        <f t="shared" si="356"/>
        <v>0</v>
      </c>
      <c r="BU457" s="90">
        <f t="shared" si="356"/>
        <v>0</v>
      </c>
      <c r="BV457" s="90">
        <f t="shared" si="356"/>
        <v>0</v>
      </c>
      <c r="BW457" s="90">
        <f t="shared" si="356"/>
        <v>0</v>
      </c>
      <c r="BX457" s="90">
        <f t="shared" ref="BX457:CV457" si="357">SUM(BX458:BX459)</f>
        <v>0</v>
      </c>
      <c r="BY457" s="90">
        <f t="shared" si="357"/>
        <v>0</v>
      </c>
      <c r="BZ457" s="90">
        <f t="shared" si="357"/>
        <v>0</v>
      </c>
      <c r="CA457" s="90">
        <f t="shared" si="357"/>
        <v>0</v>
      </c>
      <c r="CB457" s="90">
        <f t="shared" si="357"/>
        <v>0</v>
      </c>
      <c r="CC457" s="90">
        <f t="shared" si="357"/>
        <v>0</v>
      </c>
      <c r="CD457" s="90">
        <f t="shared" si="357"/>
        <v>0</v>
      </c>
      <c r="CE457" s="90">
        <f t="shared" si="357"/>
        <v>0</v>
      </c>
      <c r="CF457" s="90">
        <f t="shared" si="357"/>
        <v>0</v>
      </c>
      <c r="CG457" s="91">
        <f>SUM(CG458:CG459)</f>
        <v>0</v>
      </c>
      <c r="CH457" s="148">
        <f t="shared" ref="CH457:CK457" si="358">SUM(CH458:CH459)</f>
        <v>0</v>
      </c>
      <c r="CI457" s="148">
        <f t="shared" si="358"/>
        <v>0</v>
      </c>
      <c r="CJ457" s="148">
        <f t="shared" si="358"/>
        <v>0</v>
      </c>
      <c r="CK457" s="148">
        <f t="shared" si="358"/>
        <v>0</v>
      </c>
      <c r="CL457" s="8"/>
      <c r="CM457" s="153"/>
      <c r="CN457" s="21"/>
      <c r="CQ457" s="73">
        <f t="shared" si="342"/>
        <v>0</v>
      </c>
    </row>
    <row r="458" spans="1:100" ht="14.15" customHeight="1" x14ac:dyDescent="0.4">
      <c r="A458" s="64">
        <f t="shared" si="313"/>
        <v>458</v>
      </c>
      <c r="B458" s="84"/>
      <c r="C458" s="155"/>
      <c r="D458" s="155"/>
      <c r="E458" s="84"/>
      <c r="F458" s="112"/>
      <c r="G458" s="84" t="s">
        <v>42</v>
      </c>
      <c r="H458" s="147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7"/>
      <c r="CH458" s="135"/>
      <c r="CI458" s="135"/>
      <c r="CJ458" s="135"/>
      <c r="CK458" s="135"/>
      <c r="CL458" s="8"/>
      <c r="CM458" s="153"/>
      <c r="CN458" s="21"/>
      <c r="CQ458" s="73">
        <f t="shared" si="342"/>
        <v>0</v>
      </c>
    </row>
    <row r="459" spans="1:100" ht="14.15" customHeight="1" x14ac:dyDescent="0.4">
      <c r="A459" s="64">
        <f t="shared" ref="A459:A495" si="359">A458+1</f>
        <v>459</v>
      </c>
      <c r="B459" s="84"/>
      <c r="C459" s="155"/>
      <c r="D459" s="155"/>
      <c r="E459" s="84"/>
      <c r="F459" s="112"/>
      <c r="G459" s="84" t="s">
        <v>55</v>
      </c>
      <c r="H459" s="147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7"/>
      <c r="CH459" s="135"/>
      <c r="CI459" s="135"/>
      <c r="CJ459" s="135"/>
      <c r="CK459" s="135"/>
      <c r="CL459" s="8"/>
      <c r="CM459" s="153"/>
      <c r="CN459" s="21"/>
      <c r="CQ459" s="73">
        <f t="shared" si="342"/>
        <v>0</v>
      </c>
    </row>
    <row r="460" spans="1:100" ht="14.15" customHeight="1" x14ac:dyDescent="0.4">
      <c r="A460" s="64">
        <f t="shared" si="359"/>
        <v>460</v>
      </c>
      <c r="B460" s="84"/>
      <c r="C460" s="155"/>
      <c r="D460" s="155"/>
      <c r="E460" s="84"/>
      <c r="F460" s="112" t="s">
        <v>52</v>
      </c>
      <c r="G460" s="147" t="s">
        <v>220</v>
      </c>
      <c r="H460" s="84"/>
      <c r="I460" s="84"/>
      <c r="J460" s="74">
        <f t="shared" si="349"/>
        <v>0</v>
      </c>
      <c r="K460" s="90">
        <f>SUM(K461:K462)</f>
        <v>0</v>
      </c>
      <c r="L460" s="90">
        <f t="shared" ref="L460:BW460" si="360">SUM(L461:L462)</f>
        <v>0</v>
      </c>
      <c r="M460" s="90">
        <f t="shared" si="360"/>
        <v>0</v>
      </c>
      <c r="N460" s="90">
        <f t="shared" si="360"/>
        <v>0</v>
      </c>
      <c r="O460" s="90">
        <f t="shared" si="360"/>
        <v>0</v>
      </c>
      <c r="P460" s="90">
        <f t="shared" si="360"/>
        <v>0</v>
      </c>
      <c r="Q460" s="90">
        <f t="shared" si="360"/>
        <v>0</v>
      </c>
      <c r="R460" s="90">
        <f t="shared" si="360"/>
        <v>0</v>
      </c>
      <c r="S460" s="90">
        <f t="shared" si="360"/>
        <v>0</v>
      </c>
      <c r="T460" s="90">
        <f t="shared" si="360"/>
        <v>0</v>
      </c>
      <c r="U460" s="90">
        <f t="shared" si="360"/>
        <v>0</v>
      </c>
      <c r="V460" s="90">
        <f t="shared" si="360"/>
        <v>0</v>
      </c>
      <c r="W460" s="90">
        <f t="shared" si="360"/>
        <v>0</v>
      </c>
      <c r="X460" s="90">
        <f t="shared" si="360"/>
        <v>0</v>
      </c>
      <c r="Y460" s="90">
        <f t="shared" si="360"/>
        <v>0</v>
      </c>
      <c r="Z460" s="90">
        <f t="shared" si="360"/>
        <v>0</v>
      </c>
      <c r="AA460" s="90">
        <f t="shared" si="360"/>
        <v>0</v>
      </c>
      <c r="AB460" s="90">
        <f t="shared" si="360"/>
        <v>0</v>
      </c>
      <c r="AC460" s="90">
        <f t="shared" si="360"/>
        <v>0</v>
      </c>
      <c r="AD460" s="90">
        <f t="shared" si="360"/>
        <v>0</v>
      </c>
      <c r="AE460" s="90">
        <f t="shared" si="360"/>
        <v>0</v>
      </c>
      <c r="AF460" s="90">
        <f t="shared" si="360"/>
        <v>0</v>
      </c>
      <c r="AG460" s="90">
        <f t="shared" si="360"/>
        <v>0</v>
      </c>
      <c r="AH460" s="90">
        <f t="shared" si="360"/>
        <v>0</v>
      </c>
      <c r="AI460" s="90">
        <f t="shared" si="360"/>
        <v>0</v>
      </c>
      <c r="AJ460" s="90">
        <f t="shared" si="360"/>
        <v>0</v>
      </c>
      <c r="AK460" s="90">
        <f t="shared" si="360"/>
        <v>0</v>
      </c>
      <c r="AL460" s="90">
        <f t="shared" si="360"/>
        <v>0</v>
      </c>
      <c r="AM460" s="90">
        <f t="shared" si="360"/>
        <v>0</v>
      </c>
      <c r="AN460" s="90">
        <f t="shared" si="360"/>
        <v>0</v>
      </c>
      <c r="AO460" s="90">
        <f t="shared" si="360"/>
        <v>0</v>
      </c>
      <c r="AP460" s="90">
        <f t="shared" si="360"/>
        <v>0</v>
      </c>
      <c r="AQ460" s="90">
        <f t="shared" si="360"/>
        <v>0</v>
      </c>
      <c r="AR460" s="90">
        <f t="shared" si="360"/>
        <v>0</v>
      </c>
      <c r="AS460" s="90">
        <f t="shared" si="360"/>
        <v>0</v>
      </c>
      <c r="AT460" s="90">
        <f t="shared" si="360"/>
        <v>0</v>
      </c>
      <c r="AU460" s="90">
        <f t="shared" si="360"/>
        <v>0</v>
      </c>
      <c r="AV460" s="90">
        <f t="shared" si="360"/>
        <v>0</v>
      </c>
      <c r="AW460" s="90">
        <f t="shared" si="360"/>
        <v>0</v>
      </c>
      <c r="AX460" s="90">
        <f t="shared" si="360"/>
        <v>0</v>
      </c>
      <c r="AY460" s="90">
        <f t="shared" si="360"/>
        <v>0</v>
      </c>
      <c r="AZ460" s="90">
        <f t="shared" si="360"/>
        <v>0</v>
      </c>
      <c r="BA460" s="90">
        <f t="shared" si="360"/>
        <v>0</v>
      </c>
      <c r="BB460" s="90">
        <f t="shared" si="360"/>
        <v>0</v>
      </c>
      <c r="BC460" s="90">
        <f t="shared" si="360"/>
        <v>0</v>
      </c>
      <c r="BD460" s="90">
        <f t="shared" si="360"/>
        <v>0</v>
      </c>
      <c r="BE460" s="90">
        <f t="shared" si="360"/>
        <v>0</v>
      </c>
      <c r="BF460" s="90">
        <f t="shared" si="360"/>
        <v>0</v>
      </c>
      <c r="BG460" s="90">
        <f t="shared" si="360"/>
        <v>0</v>
      </c>
      <c r="BH460" s="90">
        <f t="shared" si="360"/>
        <v>0</v>
      </c>
      <c r="BI460" s="90">
        <f t="shared" si="360"/>
        <v>0</v>
      </c>
      <c r="BJ460" s="90">
        <f t="shared" si="360"/>
        <v>0</v>
      </c>
      <c r="BK460" s="90">
        <f t="shared" si="360"/>
        <v>0</v>
      </c>
      <c r="BL460" s="90">
        <f t="shared" si="360"/>
        <v>0</v>
      </c>
      <c r="BM460" s="90">
        <f t="shared" si="360"/>
        <v>0</v>
      </c>
      <c r="BN460" s="90">
        <f t="shared" si="360"/>
        <v>0</v>
      </c>
      <c r="BO460" s="90">
        <f t="shared" si="360"/>
        <v>0</v>
      </c>
      <c r="BP460" s="90">
        <f t="shared" si="360"/>
        <v>0</v>
      </c>
      <c r="BQ460" s="90">
        <f t="shared" si="360"/>
        <v>0</v>
      </c>
      <c r="BR460" s="90">
        <f t="shared" si="360"/>
        <v>0</v>
      </c>
      <c r="BS460" s="90">
        <f t="shared" si="360"/>
        <v>0</v>
      </c>
      <c r="BT460" s="90">
        <f t="shared" si="360"/>
        <v>0</v>
      </c>
      <c r="BU460" s="90">
        <f t="shared" si="360"/>
        <v>0</v>
      </c>
      <c r="BV460" s="90">
        <f t="shared" si="360"/>
        <v>0</v>
      </c>
      <c r="BW460" s="90">
        <f t="shared" si="360"/>
        <v>0</v>
      </c>
      <c r="BX460" s="90">
        <f t="shared" ref="BX460:CV460" si="361">SUM(BX461:BX462)</f>
        <v>0</v>
      </c>
      <c r="BY460" s="90">
        <f t="shared" si="361"/>
        <v>0</v>
      </c>
      <c r="BZ460" s="90">
        <f t="shared" si="361"/>
        <v>0</v>
      </c>
      <c r="CA460" s="90">
        <f t="shared" si="361"/>
        <v>0</v>
      </c>
      <c r="CB460" s="90">
        <f t="shared" si="361"/>
        <v>0</v>
      </c>
      <c r="CC460" s="90">
        <f t="shared" si="361"/>
        <v>0</v>
      </c>
      <c r="CD460" s="90">
        <f t="shared" si="361"/>
        <v>0</v>
      </c>
      <c r="CE460" s="90">
        <f t="shared" si="361"/>
        <v>0</v>
      </c>
      <c r="CF460" s="90">
        <f t="shared" si="361"/>
        <v>0</v>
      </c>
      <c r="CG460" s="91">
        <f>SUM(CG461:CG462)</f>
        <v>0</v>
      </c>
      <c r="CH460" s="148">
        <f t="shared" ref="CH460:CK460" si="362">SUM(CH461:CH462)</f>
        <v>0</v>
      </c>
      <c r="CI460" s="148">
        <f t="shared" si="362"/>
        <v>0</v>
      </c>
      <c r="CJ460" s="148">
        <f t="shared" si="362"/>
        <v>0</v>
      </c>
      <c r="CK460" s="148">
        <f t="shared" si="362"/>
        <v>0</v>
      </c>
      <c r="CL460" s="8"/>
      <c r="CM460" s="153"/>
      <c r="CN460" s="21"/>
      <c r="CQ460" s="73">
        <f t="shared" si="342"/>
        <v>0</v>
      </c>
    </row>
    <row r="461" spans="1:100" ht="14.15" customHeight="1" x14ac:dyDescent="0.4">
      <c r="A461" s="64">
        <f t="shared" si="359"/>
        <v>461</v>
      </c>
      <c r="B461" s="84"/>
      <c r="C461" s="155"/>
      <c r="D461" s="155"/>
      <c r="E461" s="84"/>
      <c r="F461" s="112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7"/>
      <c r="CH461" s="135"/>
      <c r="CI461" s="135"/>
      <c r="CJ461" s="135"/>
      <c r="CK461" s="135"/>
      <c r="CL461" s="8"/>
      <c r="CM461" s="153"/>
      <c r="CN461" s="21"/>
      <c r="CQ461" s="73">
        <f t="shared" si="342"/>
        <v>0</v>
      </c>
    </row>
    <row r="462" spans="1:100" ht="14.15" customHeight="1" x14ac:dyDescent="0.4">
      <c r="A462" s="64">
        <f t="shared" si="359"/>
        <v>462</v>
      </c>
      <c r="B462" s="84"/>
      <c r="C462" s="155"/>
      <c r="D462" s="155"/>
      <c r="E462" s="84"/>
      <c r="F462" s="112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7"/>
      <c r="CH462" s="135"/>
      <c r="CI462" s="135"/>
      <c r="CJ462" s="135"/>
      <c r="CK462" s="135"/>
      <c r="CL462" s="8"/>
      <c r="CM462" s="153"/>
      <c r="CN462" s="21"/>
      <c r="CQ462" s="73">
        <f t="shared" si="342"/>
        <v>0</v>
      </c>
    </row>
    <row r="463" spans="1:100" s="63" customFormat="1" ht="14.15" customHeight="1" x14ac:dyDescent="0.4">
      <c r="A463" s="64">
        <f t="shared" si="359"/>
        <v>463</v>
      </c>
      <c r="B463" s="82"/>
      <c r="C463" s="154"/>
      <c r="D463" s="154"/>
      <c r="E463" s="110" t="s">
        <v>22</v>
      </c>
      <c r="F463" s="111" t="s">
        <v>53</v>
      </c>
      <c r="G463" s="82"/>
      <c r="H463" s="82"/>
      <c r="I463" s="82"/>
      <c r="J463" s="74">
        <f t="shared" si="349"/>
        <v>0</v>
      </c>
      <c r="K463" s="108">
        <f>SUM(K464,K467)</f>
        <v>0</v>
      </c>
      <c r="L463" s="108">
        <f t="shared" ref="L463:BW463" si="363">SUM(L464,L467)</f>
        <v>0</v>
      </c>
      <c r="M463" s="108">
        <f t="shared" si="363"/>
        <v>0</v>
      </c>
      <c r="N463" s="108">
        <f t="shared" si="363"/>
        <v>0</v>
      </c>
      <c r="O463" s="108">
        <f t="shared" si="363"/>
        <v>0</v>
      </c>
      <c r="P463" s="108">
        <f t="shared" si="363"/>
        <v>0</v>
      </c>
      <c r="Q463" s="108">
        <f t="shared" si="363"/>
        <v>0</v>
      </c>
      <c r="R463" s="108">
        <f t="shared" si="363"/>
        <v>0</v>
      </c>
      <c r="S463" s="108">
        <f t="shared" si="363"/>
        <v>0</v>
      </c>
      <c r="T463" s="108">
        <f t="shared" si="363"/>
        <v>0</v>
      </c>
      <c r="U463" s="108">
        <f t="shared" si="363"/>
        <v>0</v>
      </c>
      <c r="V463" s="108">
        <f t="shared" si="363"/>
        <v>0</v>
      </c>
      <c r="W463" s="108">
        <f t="shared" si="363"/>
        <v>0</v>
      </c>
      <c r="X463" s="108">
        <f t="shared" si="363"/>
        <v>0</v>
      </c>
      <c r="Y463" s="108">
        <f t="shared" si="363"/>
        <v>0</v>
      </c>
      <c r="Z463" s="108">
        <f t="shared" si="363"/>
        <v>0</v>
      </c>
      <c r="AA463" s="108">
        <f t="shared" si="363"/>
        <v>0</v>
      </c>
      <c r="AB463" s="108">
        <f t="shared" si="363"/>
        <v>0</v>
      </c>
      <c r="AC463" s="108">
        <f t="shared" si="363"/>
        <v>0</v>
      </c>
      <c r="AD463" s="108">
        <f t="shared" si="363"/>
        <v>0</v>
      </c>
      <c r="AE463" s="108">
        <f t="shared" si="363"/>
        <v>0</v>
      </c>
      <c r="AF463" s="108">
        <f t="shared" si="363"/>
        <v>0</v>
      </c>
      <c r="AG463" s="108">
        <f t="shared" si="363"/>
        <v>0</v>
      </c>
      <c r="AH463" s="108">
        <f t="shared" si="363"/>
        <v>0</v>
      </c>
      <c r="AI463" s="108">
        <f t="shared" si="363"/>
        <v>0</v>
      </c>
      <c r="AJ463" s="108">
        <f t="shared" si="363"/>
        <v>0</v>
      </c>
      <c r="AK463" s="108">
        <f t="shared" si="363"/>
        <v>0</v>
      </c>
      <c r="AL463" s="108">
        <f t="shared" si="363"/>
        <v>0</v>
      </c>
      <c r="AM463" s="108">
        <f t="shared" si="363"/>
        <v>0</v>
      </c>
      <c r="AN463" s="108">
        <f t="shared" si="363"/>
        <v>0</v>
      </c>
      <c r="AO463" s="108">
        <f t="shared" si="363"/>
        <v>0</v>
      </c>
      <c r="AP463" s="108">
        <f t="shared" si="363"/>
        <v>0</v>
      </c>
      <c r="AQ463" s="108">
        <f t="shared" si="363"/>
        <v>0</v>
      </c>
      <c r="AR463" s="108">
        <f t="shared" si="363"/>
        <v>0</v>
      </c>
      <c r="AS463" s="108">
        <f t="shared" si="363"/>
        <v>0</v>
      </c>
      <c r="AT463" s="108">
        <f t="shared" si="363"/>
        <v>0</v>
      </c>
      <c r="AU463" s="108">
        <f t="shared" si="363"/>
        <v>0</v>
      </c>
      <c r="AV463" s="108">
        <f t="shared" si="363"/>
        <v>0</v>
      </c>
      <c r="AW463" s="108">
        <f t="shared" si="363"/>
        <v>0</v>
      </c>
      <c r="AX463" s="108">
        <f t="shared" si="363"/>
        <v>0</v>
      </c>
      <c r="AY463" s="108">
        <f t="shared" si="363"/>
        <v>0</v>
      </c>
      <c r="AZ463" s="108">
        <f t="shared" si="363"/>
        <v>0</v>
      </c>
      <c r="BA463" s="108">
        <f t="shared" si="363"/>
        <v>0</v>
      </c>
      <c r="BB463" s="108">
        <f t="shared" si="363"/>
        <v>0</v>
      </c>
      <c r="BC463" s="108">
        <f t="shared" si="363"/>
        <v>0</v>
      </c>
      <c r="BD463" s="108">
        <f t="shared" si="363"/>
        <v>0</v>
      </c>
      <c r="BE463" s="108">
        <f t="shared" si="363"/>
        <v>0</v>
      </c>
      <c r="BF463" s="108">
        <f t="shared" si="363"/>
        <v>0</v>
      </c>
      <c r="BG463" s="108">
        <f t="shared" si="363"/>
        <v>0</v>
      </c>
      <c r="BH463" s="108">
        <f t="shared" si="363"/>
        <v>0</v>
      </c>
      <c r="BI463" s="108">
        <f t="shared" si="363"/>
        <v>0</v>
      </c>
      <c r="BJ463" s="108">
        <f t="shared" si="363"/>
        <v>0</v>
      </c>
      <c r="BK463" s="108">
        <f t="shared" si="363"/>
        <v>0</v>
      </c>
      <c r="BL463" s="108">
        <f t="shared" si="363"/>
        <v>0</v>
      </c>
      <c r="BM463" s="108">
        <f t="shared" si="363"/>
        <v>0</v>
      </c>
      <c r="BN463" s="108">
        <f t="shared" si="363"/>
        <v>0</v>
      </c>
      <c r="BO463" s="108">
        <f t="shared" si="363"/>
        <v>0</v>
      </c>
      <c r="BP463" s="108">
        <f t="shared" si="363"/>
        <v>0</v>
      </c>
      <c r="BQ463" s="108">
        <f t="shared" si="363"/>
        <v>0</v>
      </c>
      <c r="BR463" s="108">
        <f t="shared" si="363"/>
        <v>0</v>
      </c>
      <c r="BS463" s="108">
        <f t="shared" si="363"/>
        <v>0</v>
      </c>
      <c r="BT463" s="108">
        <f t="shared" si="363"/>
        <v>0</v>
      </c>
      <c r="BU463" s="108">
        <f t="shared" si="363"/>
        <v>0</v>
      </c>
      <c r="BV463" s="108">
        <f t="shared" si="363"/>
        <v>0</v>
      </c>
      <c r="BW463" s="108">
        <f t="shared" si="363"/>
        <v>0</v>
      </c>
      <c r="BX463" s="108">
        <f t="shared" ref="BX463:CV463" si="364">SUM(BX464,BX467)</f>
        <v>0</v>
      </c>
      <c r="BY463" s="108">
        <f t="shared" si="364"/>
        <v>0</v>
      </c>
      <c r="BZ463" s="108">
        <f t="shared" si="364"/>
        <v>0</v>
      </c>
      <c r="CA463" s="108">
        <f t="shared" si="364"/>
        <v>0</v>
      </c>
      <c r="CB463" s="108">
        <f t="shared" si="364"/>
        <v>0</v>
      </c>
      <c r="CC463" s="108">
        <f t="shared" si="364"/>
        <v>0</v>
      </c>
      <c r="CD463" s="108">
        <f t="shared" si="364"/>
        <v>0</v>
      </c>
      <c r="CE463" s="108">
        <f t="shared" si="364"/>
        <v>0</v>
      </c>
      <c r="CF463" s="108">
        <f t="shared" si="364"/>
        <v>0</v>
      </c>
      <c r="CG463" s="109">
        <f>SUM(CG464,CG467)</f>
        <v>0</v>
      </c>
      <c r="CH463" s="133">
        <f t="shared" ref="CH463:CK463" si="365">SUM(CH464,CH467)</f>
        <v>0</v>
      </c>
      <c r="CI463" s="133">
        <f t="shared" si="365"/>
        <v>0</v>
      </c>
      <c r="CJ463" s="133">
        <f t="shared" si="365"/>
        <v>0</v>
      </c>
      <c r="CK463" s="133">
        <f t="shared" si="365"/>
        <v>0</v>
      </c>
      <c r="CL463" s="71"/>
      <c r="CM463" s="152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5" customHeight="1" x14ac:dyDescent="0.4">
      <c r="A464" s="64">
        <f t="shared" si="359"/>
        <v>464</v>
      </c>
      <c r="B464" s="84"/>
      <c r="C464" s="155"/>
      <c r="D464" s="155"/>
      <c r="E464" s="84"/>
      <c r="F464" s="112" t="s">
        <v>40</v>
      </c>
      <c r="G464" s="147" t="s">
        <v>217</v>
      </c>
      <c r="H464" s="84"/>
      <c r="I464" s="84"/>
      <c r="J464" s="74">
        <f t="shared" si="349"/>
        <v>0</v>
      </c>
      <c r="K464" s="90">
        <f>SUM(K465:K466)</f>
        <v>0</v>
      </c>
      <c r="L464" s="90">
        <f t="shared" ref="L464:BW464" si="366">SUM(L465:L466)</f>
        <v>0</v>
      </c>
      <c r="M464" s="90">
        <f t="shared" si="366"/>
        <v>0</v>
      </c>
      <c r="N464" s="90">
        <f t="shared" si="366"/>
        <v>0</v>
      </c>
      <c r="O464" s="90">
        <f t="shared" si="366"/>
        <v>0</v>
      </c>
      <c r="P464" s="90">
        <f t="shared" si="366"/>
        <v>0</v>
      </c>
      <c r="Q464" s="90">
        <f t="shared" si="366"/>
        <v>0</v>
      </c>
      <c r="R464" s="90">
        <f t="shared" si="366"/>
        <v>0</v>
      </c>
      <c r="S464" s="90">
        <f t="shared" si="366"/>
        <v>0</v>
      </c>
      <c r="T464" s="90">
        <f t="shared" si="366"/>
        <v>0</v>
      </c>
      <c r="U464" s="90">
        <f t="shared" si="366"/>
        <v>0</v>
      </c>
      <c r="V464" s="90">
        <f t="shared" si="366"/>
        <v>0</v>
      </c>
      <c r="W464" s="90">
        <f t="shared" si="366"/>
        <v>0</v>
      </c>
      <c r="X464" s="90">
        <f t="shared" si="366"/>
        <v>0</v>
      </c>
      <c r="Y464" s="90">
        <f t="shared" si="366"/>
        <v>0</v>
      </c>
      <c r="Z464" s="90">
        <f t="shared" si="366"/>
        <v>0</v>
      </c>
      <c r="AA464" s="90">
        <f t="shared" si="366"/>
        <v>0</v>
      </c>
      <c r="AB464" s="90">
        <f t="shared" si="366"/>
        <v>0</v>
      </c>
      <c r="AC464" s="90">
        <f t="shared" si="366"/>
        <v>0</v>
      </c>
      <c r="AD464" s="90">
        <f t="shared" si="366"/>
        <v>0</v>
      </c>
      <c r="AE464" s="90">
        <f t="shared" si="366"/>
        <v>0</v>
      </c>
      <c r="AF464" s="90">
        <f t="shared" si="366"/>
        <v>0</v>
      </c>
      <c r="AG464" s="90">
        <f t="shared" si="366"/>
        <v>0</v>
      </c>
      <c r="AH464" s="90">
        <f t="shared" si="366"/>
        <v>0</v>
      </c>
      <c r="AI464" s="90">
        <f t="shared" si="366"/>
        <v>0</v>
      </c>
      <c r="AJ464" s="90">
        <f t="shared" si="366"/>
        <v>0</v>
      </c>
      <c r="AK464" s="90">
        <f t="shared" si="366"/>
        <v>0</v>
      </c>
      <c r="AL464" s="90">
        <f t="shared" si="366"/>
        <v>0</v>
      </c>
      <c r="AM464" s="90">
        <f t="shared" si="366"/>
        <v>0</v>
      </c>
      <c r="AN464" s="90">
        <f t="shared" si="366"/>
        <v>0</v>
      </c>
      <c r="AO464" s="90">
        <f t="shared" si="366"/>
        <v>0</v>
      </c>
      <c r="AP464" s="90">
        <f t="shared" si="366"/>
        <v>0</v>
      </c>
      <c r="AQ464" s="90">
        <f t="shared" si="366"/>
        <v>0</v>
      </c>
      <c r="AR464" s="90">
        <f t="shared" si="366"/>
        <v>0</v>
      </c>
      <c r="AS464" s="90">
        <f t="shared" si="366"/>
        <v>0</v>
      </c>
      <c r="AT464" s="90">
        <f t="shared" si="366"/>
        <v>0</v>
      </c>
      <c r="AU464" s="90">
        <f t="shared" si="366"/>
        <v>0</v>
      </c>
      <c r="AV464" s="90">
        <f t="shared" si="366"/>
        <v>0</v>
      </c>
      <c r="AW464" s="90">
        <f t="shared" si="366"/>
        <v>0</v>
      </c>
      <c r="AX464" s="90">
        <f t="shared" si="366"/>
        <v>0</v>
      </c>
      <c r="AY464" s="90">
        <f t="shared" si="366"/>
        <v>0</v>
      </c>
      <c r="AZ464" s="90">
        <f t="shared" si="366"/>
        <v>0</v>
      </c>
      <c r="BA464" s="90">
        <f t="shared" si="366"/>
        <v>0</v>
      </c>
      <c r="BB464" s="90">
        <f t="shared" si="366"/>
        <v>0</v>
      </c>
      <c r="BC464" s="90">
        <f t="shared" si="366"/>
        <v>0</v>
      </c>
      <c r="BD464" s="90">
        <f t="shared" si="366"/>
        <v>0</v>
      </c>
      <c r="BE464" s="90">
        <f t="shared" si="366"/>
        <v>0</v>
      </c>
      <c r="BF464" s="90">
        <f t="shared" si="366"/>
        <v>0</v>
      </c>
      <c r="BG464" s="90">
        <f t="shared" si="366"/>
        <v>0</v>
      </c>
      <c r="BH464" s="90">
        <f t="shared" si="366"/>
        <v>0</v>
      </c>
      <c r="BI464" s="90">
        <f t="shared" si="366"/>
        <v>0</v>
      </c>
      <c r="BJ464" s="90">
        <f t="shared" si="366"/>
        <v>0</v>
      </c>
      <c r="BK464" s="90">
        <f t="shared" si="366"/>
        <v>0</v>
      </c>
      <c r="BL464" s="90">
        <f t="shared" si="366"/>
        <v>0</v>
      </c>
      <c r="BM464" s="90">
        <f t="shared" si="366"/>
        <v>0</v>
      </c>
      <c r="BN464" s="90">
        <f t="shared" si="366"/>
        <v>0</v>
      </c>
      <c r="BO464" s="90">
        <f t="shared" si="366"/>
        <v>0</v>
      </c>
      <c r="BP464" s="90">
        <f t="shared" si="366"/>
        <v>0</v>
      </c>
      <c r="BQ464" s="90">
        <f t="shared" si="366"/>
        <v>0</v>
      </c>
      <c r="BR464" s="90">
        <f t="shared" si="366"/>
        <v>0</v>
      </c>
      <c r="BS464" s="90">
        <f t="shared" si="366"/>
        <v>0</v>
      </c>
      <c r="BT464" s="90">
        <f t="shared" si="366"/>
        <v>0</v>
      </c>
      <c r="BU464" s="90">
        <f t="shared" si="366"/>
        <v>0</v>
      </c>
      <c r="BV464" s="90">
        <f t="shared" si="366"/>
        <v>0</v>
      </c>
      <c r="BW464" s="90">
        <f t="shared" si="366"/>
        <v>0</v>
      </c>
      <c r="BX464" s="90">
        <f t="shared" ref="BX464:CV464" si="367">SUM(BX465:BX466)</f>
        <v>0</v>
      </c>
      <c r="BY464" s="90">
        <f t="shared" si="367"/>
        <v>0</v>
      </c>
      <c r="BZ464" s="90">
        <f t="shared" si="367"/>
        <v>0</v>
      </c>
      <c r="CA464" s="90">
        <f t="shared" si="367"/>
        <v>0</v>
      </c>
      <c r="CB464" s="90">
        <f t="shared" si="367"/>
        <v>0</v>
      </c>
      <c r="CC464" s="90">
        <f t="shared" si="367"/>
        <v>0</v>
      </c>
      <c r="CD464" s="90">
        <f t="shared" si="367"/>
        <v>0</v>
      </c>
      <c r="CE464" s="90">
        <f t="shared" si="367"/>
        <v>0</v>
      </c>
      <c r="CF464" s="90">
        <f t="shared" si="367"/>
        <v>0</v>
      </c>
      <c r="CG464" s="91">
        <f>SUM(CG465:CG466)</f>
        <v>0</v>
      </c>
      <c r="CH464" s="148">
        <f t="shared" ref="CH464:CK464" si="368">SUM(CH465:CH466)</f>
        <v>0</v>
      </c>
      <c r="CI464" s="148">
        <f t="shared" si="368"/>
        <v>0</v>
      </c>
      <c r="CJ464" s="148">
        <f t="shared" si="368"/>
        <v>0</v>
      </c>
      <c r="CK464" s="148">
        <f t="shared" si="368"/>
        <v>0</v>
      </c>
      <c r="CL464" s="8"/>
      <c r="CM464" s="153"/>
      <c r="CN464" s="21"/>
      <c r="CQ464" s="73">
        <f t="shared" si="342"/>
        <v>0</v>
      </c>
    </row>
    <row r="465" spans="1:100" ht="14.15" customHeight="1" x14ac:dyDescent="0.4">
      <c r="A465" s="64">
        <f t="shared" si="359"/>
        <v>465</v>
      </c>
      <c r="B465" s="84"/>
      <c r="C465" s="155"/>
      <c r="D465" s="155"/>
      <c r="E465" s="84"/>
      <c r="F465" s="112"/>
      <c r="G465" s="84" t="s">
        <v>42</v>
      </c>
      <c r="H465" s="147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7"/>
      <c r="CH465" s="135"/>
      <c r="CI465" s="135"/>
      <c r="CJ465" s="135"/>
      <c r="CK465" s="135"/>
      <c r="CL465" s="8"/>
      <c r="CM465" s="153"/>
      <c r="CN465" s="21"/>
      <c r="CQ465" s="73">
        <f t="shared" si="342"/>
        <v>0</v>
      </c>
    </row>
    <row r="466" spans="1:100" ht="14.15" customHeight="1" x14ac:dyDescent="0.4">
      <c r="A466" s="64">
        <f t="shared" si="359"/>
        <v>466</v>
      </c>
      <c r="B466" s="84"/>
      <c r="C466" s="155"/>
      <c r="D466" s="155"/>
      <c r="E466" s="84"/>
      <c r="F466" s="112"/>
      <c r="G466" s="84" t="s">
        <v>55</v>
      </c>
      <c r="H466" s="147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7"/>
      <c r="CH466" s="135"/>
      <c r="CI466" s="135"/>
      <c r="CJ466" s="135"/>
      <c r="CK466" s="135"/>
      <c r="CL466" s="8"/>
      <c r="CM466" s="153"/>
      <c r="CN466" s="21"/>
      <c r="CQ466" s="73">
        <f t="shared" si="342"/>
        <v>0</v>
      </c>
    </row>
    <row r="467" spans="1:100" ht="14.15" customHeight="1" x14ac:dyDescent="0.4">
      <c r="A467" s="64">
        <f t="shared" si="359"/>
        <v>467</v>
      </c>
      <c r="B467" s="84"/>
      <c r="C467" s="155"/>
      <c r="D467" s="155"/>
      <c r="E467" s="84"/>
      <c r="F467" s="112" t="s">
        <v>52</v>
      </c>
      <c r="G467" s="147" t="s">
        <v>220</v>
      </c>
      <c r="H467" s="84"/>
      <c r="I467" s="84"/>
      <c r="J467" s="74">
        <f t="shared" si="349"/>
        <v>0</v>
      </c>
      <c r="K467" s="90">
        <f>SUM(K468:K469)</f>
        <v>0</v>
      </c>
      <c r="L467" s="90">
        <f t="shared" ref="L467:BW467" si="369">SUM(L468:L469)</f>
        <v>0</v>
      </c>
      <c r="M467" s="90">
        <f t="shared" si="369"/>
        <v>0</v>
      </c>
      <c r="N467" s="90">
        <f t="shared" si="369"/>
        <v>0</v>
      </c>
      <c r="O467" s="90">
        <f t="shared" si="369"/>
        <v>0</v>
      </c>
      <c r="P467" s="90">
        <f t="shared" si="369"/>
        <v>0</v>
      </c>
      <c r="Q467" s="90">
        <f t="shared" si="369"/>
        <v>0</v>
      </c>
      <c r="R467" s="90">
        <f t="shared" si="369"/>
        <v>0</v>
      </c>
      <c r="S467" s="90">
        <f t="shared" si="369"/>
        <v>0</v>
      </c>
      <c r="T467" s="90">
        <f t="shared" si="369"/>
        <v>0</v>
      </c>
      <c r="U467" s="90">
        <f t="shared" si="369"/>
        <v>0</v>
      </c>
      <c r="V467" s="90">
        <f t="shared" si="369"/>
        <v>0</v>
      </c>
      <c r="W467" s="90">
        <f t="shared" si="369"/>
        <v>0</v>
      </c>
      <c r="X467" s="90">
        <f t="shared" si="369"/>
        <v>0</v>
      </c>
      <c r="Y467" s="90">
        <f t="shared" si="369"/>
        <v>0</v>
      </c>
      <c r="Z467" s="90">
        <f t="shared" si="369"/>
        <v>0</v>
      </c>
      <c r="AA467" s="90">
        <f t="shared" si="369"/>
        <v>0</v>
      </c>
      <c r="AB467" s="90">
        <f t="shared" si="369"/>
        <v>0</v>
      </c>
      <c r="AC467" s="90">
        <f t="shared" si="369"/>
        <v>0</v>
      </c>
      <c r="AD467" s="90">
        <f t="shared" si="369"/>
        <v>0</v>
      </c>
      <c r="AE467" s="90">
        <f t="shared" si="369"/>
        <v>0</v>
      </c>
      <c r="AF467" s="90">
        <f t="shared" si="369"/>
        <v>0</v>
      </c>
      <c r="AG467" s="90">
        <f t="shared" si="369"/>
        <v>0</v>
      </c>
      <c r="AH467" s="90">
        <f t="shared" si="369"/>
        <v>0</v>
      </c>
      <c r="AI467" s="90">
        <f t="shared" si="369"/>
        <v>0</v>
      </c>
      <c r="AJ467" s="90">
        <f t="shared" si="369"/>
        <v>0</v>
      </c>
      <c r="AK467" s="90">
        <f t="shared" si="369"/>
        <v>0</v>
      </c>
      <c r="AL467" s="90">
        <f t="shared" si="369"/>
        <v>0</v>
      </c>
      <c r="AM467" s="90">
        <f t="shared" si="369"/>
        <v>0</v>
      </c>
      <c r="AN467" s="90">
        <f t="shared" si="369"/>
        <v>0</v>
      </c>
      <c r="AO467" s="90">
        <f t="shared" si="369"/>
        <v>0</v>
      </c>
      <c r="AP467" s="90">
        <f t="shared" si="369"/>
        <v>0</v>
      </c>
      <c r="AQ467" s="90">
        <f t="shared" si="369"/>
        <v>0</v>
      </c>
      <c r="AR467" s="90">
        <f t="shared" si="369"/>
        <v>0</v>
      </c>
      <c r="AS467" s="90">
        <f t="shared" si="369"/>
        <v>0</v>
      </c>
      <c r="AT467" s="90">
        <f t="shared" si="369"/>
        <v>0</v>
      </c>
      <c r="AU467" s="90">
        <f t="shared" si="369"/>
        <v>0</v>
      </c>
      <c r="AV467" s="90">
        <f t="shared" si="369"/>
        <v>0</v>
      </c>
      <c r="AW467" s="90">
        <f t="shared" si="369"/>
        <v>0</v>
      </c>
      <c r="AX467" s="90">
        <f t="shared" si="369"/>
        <v>0</v>
      </c>
      <c r="AY467" s="90">
        <f t="shared" si="369"/>
        <v>0</v>
      </c>
      <c r="AZ467" s="90">
        <f t="shared" si="369"/>
        <v>0</v>
      </c>
      <c r="BA467" s="90">
        <f t="shared" si="369"/>
        <v>0</v>
      </c>
      <c r="BB467" s="90">
        <f t="shared" si="369"/>
        <v>0</v>
      </c>
      <c r="BC467" s="90">
        <f t="shared" si="369"/>
        <v>0</v>
      </c>
      <c r="BD467" s="90">
        <f t="shared" si="369"/>
        <v>0</v>
      </c>
      <c r="BE467" s="90">
        <f t="shared" si="369"/>
        <v>0</v>
      </c>
      <c r="BF467" s="90">
        <f t="shared" si="369"/>
        <v>0</v>
      </c>
      <c r="BG467" s="90">
        <f t="shared" si="369"/>
        <v>0</v>
      </c>
      <c r="BH467" s="90">
        <f t="shared" si="369"/>
        <v>0</v>
      </c>
      <c r="BI467" s="90">
        <f t="shared" si="369"/>
        <v>0</v>
      </c>
      <c r="BJ467" s="90">
        <f t="shared" si="369"/>
        <v>0</v>
      </c>
      <c r="BK467" s="90">
        <f t="shared" si="369"/>
        <v>0</v>
      </c>
      <c r="BL467" s="90">
        <f t="shared" si="369"/>
        <v>0</v>
      </c>
      <c r="BM467" s="90">
        <f t="shared" si="369"/>
        <v>0</v>
      </c>
      <c r="BN467" s="90">
        <f t="shared" si="369"/>
        <v>0</v>
      </c>
      <c r="BO467" s="90">
        <f t="shared" si="369"/>
        <v>0</v>
      </c>
      <c r="BP467" s="90">
        <f t="shared" si="369"/>
        <v>0</v>
      </c>
      <c r="BQ467" s="90">
        <f t="shared" si="369"/>
        <v>0</v>
      </c>
      <c r="BR467" s="90">
        <f t="shared" si="369"/>
        <v>0</v>
      </c>
      <c r="BS467" s="90">
        <f t="shared" si="369"/>
        <v>0</v>
      </c>
      <c r="BT467" s="90">
        <f t="shared" si="369"/>
        <v>0</v>
      </c>
      <c r="BU467" s="90">
        <f t="shared" si="369"/>
        <v>0</v>
      </c>
      <c r="BV467" s="90">
        <f t="shared" si="369"/>
        <v>0</v>
      </c>
      <c r="BW467" s="90">
        <f t="shared" si="369"/>
        <v>0</v>
      </c>
      <c r="BX467" s="90">
        <f t="shared" ref="BX467:CV467" si="370">SUM(BX468:BX469)</f>
        <v>0</v>
      </c>
      <c r="BY467" s="90">
        <f t="shared" si="370"/>
        <v>0</v>
      </c>
      <c r="BZ467" s="90">
        <f t="shared" si="370"/>
        <v>0</v>
      </c>
      <c r="CA467" s="90">
        <f t="shared" si="370"/>
        <v>0</v>
      </c>
      <c r="CB467" s="90">
        <f t="shared" si="370"/>
        <v>0</v>
      </c>
      <c r="CC467" s="90">
        <f t="shared" si="370"/>
        <v>0</v>
      </c>
      <c r="CD467" s="90">
        <f t="shared" si="370"/>
        <v>0</v>
      </c>
      <c r="CE467" s="90">
        <f t="shared" si="370"/>
        <v>0</v>
      </c>
      <c r="CF467" s="90">
        <f t="shared" si="370"/>
        <v>0</v>
      </c>
      <c r="CG467" s="91">
        <f>SUM(CG468:CG469)</f>
        <v>0</v>
      </c>
      <c r="CH467" s="148">
        <f t="shared" ref="CH467:CK467" si="371">SUM(CH468:CH469)</f>
        <v>0</v>
      </c>
      <c r="CI467" s="148">
        <f t="shared" si="371"/>
        <v>0</v>
      </c>
      <c r="CJ467" s="148">
        <f t="shared" si="371"/>
        <v>0</v>
      </c>
      <c r="CK467" s="148">
        <f t="shared" si="371"/>
        <v>0</v>
      </c>
      <c r="CL467" s="8"/>
      <c r="CM467" s="153"/>
      <c r="CN467" s="21"/>
      <c r="CQ467" s="73">
        <f t="shared" si="342"/>
        <v>0</v>
      </c>
    </row>
    <row r="468" spans="1:100" ht="14.15" customHeight="1" x14ac:dyDescent="0.4">
      <c r="A468" s="64">
        <f t="shared" si="359"/>
        <v>468</v>
      </c>
      <c r="B468" s="84"/>
      <c r="C468" s="155"/>
      <c r="D468" s="155"/>
      <c r="E468" s="84"/>
      <c r="F468" s="112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7"/>
      <c r="CH468" s="135"/>
      <c r="CI468" s="135"/>
      <c r="CJ468" s="135"/>
      <c r="CK468" s="135"/>
      <c r="CL468" s="8"/>
      <c r="CM468" s="153"/>
      <c r="CN468" s="21"/>
      <c r="CQ468" s="73">
        <f t="shared" si="342"/>
        <v>0</v>
      </c>
    </row>
    <row r="469" spans="1:100" ht="14.15" customHeight="1" x14ac:dyDescent="0.4">
      <c r="A469" s="64">
        <f t="shared" si="359"/>
        <v>469</v>
      </c>
      <c r="B469" s="84"/>
      <c r="C469" s="155"/>
      <c r="D469" s="160"/>
      <c r="E469" s="84"/>
      <c r="F469" s="112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7"/>
      <c r="CH469" s="135"/>
      <c r="CI469" s="135"/>
      <c r="CJ469" s="135"/>
      <c r="CK469" s="135"/>
      <c r="CL469" s="8"/>
      <c r="CM469" s="153"/>
      <c r="CN469" s="21"/>
      <c r="CQ469" s="73">
        <f t="shared" si="342"/>
        <v>0</v>
      </c>
    </row>
    <row r="470" spans="1:100" ht="15" customHeight="1" x14ac:dyDescent="0.4">
      <c r="A470" s="64">
        <f t="shared" si="359"/>
        <v>470</v>
      </c>
      <c r="B470" s="82"/>
      <c r="C470" s="154"/>
      <c r="D470" s="156" t="s">
        <v>200</v>
      </c>
      <c r="E470" s="120" t="s">
        <v>35</v>
      </c>
      <c r="F470" s="110"/>
      <c r="G470" s="82"/>
      <c r="H470" s="82"/>
      <c r="I470" s="82"/>
      <c r="J470" s="74">
        <f t="shared" si="349"/>
        <v>0</v>
      </c>
      <c r="K470" s="108">
        <f>SUM(K471,K478)</f>
        <v>0</v>
      </c>
      <c r="L470" s="108">
        <f t="shared" ref="L470:BW470" si="372">SUM(L471,L478)</f>
        <v>0</v>
      </c>
      <c r="M470" s="108">
        <f t="shared" si="372"/>
        <v>0</v>
      </c>
      <c r="N470" s="108">
        <f t="shared" si="372"/>
        <v>0</v>
      </c>
      <c r="O470" s="108">
        <f t="shared" si="372"/>
        <v>0</v>
      </c>
      <c r="P470" s="108">
        <f t="shared" si="372"/>
        <v>0</v>
      </c>
      <c r="Q470" s="108">
        <f t="shared" si="372"/>
        <v>0</v>
      </c>
      <c r="R470" s="108">
        <f t="shared" si="372"/>
        <v>0</v>
      </c>
      <c r="S470" s="108">
        <f t="shared" si="372"/>
        <v>0</v>
      </c>
      <c r="T470" s="108">
        <f t="shared" si="372"/>
        <v>0</v>
      </c>
      <c r="U470" s="108">
        <f t="shared" si="372"/>
        <v>0</v>
      </c>
      <c r="V470" s="108">
        <f t="shared" si="372"/>
        <v>0</v>
      </c>
      <c r="W470" s="108">
        <f t="shared" si="372"/>
        <v>0</v>
      </c>
      <c r="X470" s="108">
        <f t="shared" si="372"/>
        <v>0</v>
      </c>
      <c r="Y470" s="108">
        <f t="shared" si="372"/>
        <v>0</v>
      </c>
      <c r="Z470" s="108">
        <f t="shared" si="372"/>
        <v>0</v>
      </c>
      <c r="AA470" s="108">
        <f t="shared" si="372"/>
        <v>0</v>
      </c>
      <c r="AB470" s="108">
        <f t="shared" si="372"/>
        <v>0</v>
      </c>
      <c r="AC470" s="108">
        <f t="shared" si="372"/>
        <v>0</v>
      </c>
      <c r="AD470" s="108">
        <f t="shared" si="372"/>
        <v>0</v>
      </c>
      <c r="AE470" s="108">
        <f t="shared" si="372"/>
        <v>0</v>
      </c>
      <c r="AF470" s="108">
        <f t="shared" si="372"/>
        <v>0</v>
      </c>
      <c r="AG470" s="108">
        <f t="shared" si="372"/>
        <v>0</v>
      </c>
      <c r="AH470" s="108">
        <f t="shared" si="372"/>
        <v>0</v>
      </c>
      <c r="AI470" s="108">
        <f t="shared" si="372"/>
        <v>0</v>
      </c>
      <c r="AJ470" s="108">
        <f t="shared" si="372"/>
        <v>0</v>
      </c>
      <c r="AK470" s="108">
        <f t="shared" si="372"/>
        <v>0</v>
      </c>
      <c r="AL470" s="108">
        <f t="shared" si="372"/>
        <v>0</v>
      </c>
      <c r="AM470" s="108">
        <f t="shared" si="372"/>
        <v>0</v>
      </c>
      <c r="AN470" s="108">
        <f t="shared" si="372"/>
        <v>0</v>
      </c>
      <c r="AO470" s="108">
        <f t="shared" si="372"/>
        <v>0</v>
      </c>
      <c r="AP470" s="108">
        <f t="shared" si="372"/>
        <v>0</v>
      </c>
      <c r="AQ470" s="108">
        <f t="shared" si="372"/>
        <v>0</v>
      </c>
      <c r="AR470" s="108">
        <f t="shared" si="372"/>
        <v>0</v>
      </c>
      <c r="AS470" s="108">
        <f t="shared" si="372"/>
        <v>0</v>
      </c>
      <c r="AT470" s="108">
        <f t="shared" si="372"/>
        <v>0</v>
      </c>
      <c r="AU470" s="108">
        <f t="shared" si="372"/>
        <v>0</v>
      </c>
      <c r="AV470" s="108">
        <f t="shared" si="372"/>
        <v>0</v>
      </c>
      <c r="AW470" s="108">
        <f t="shared" si="372"/>
        <v>0</v>
      </c>
      <c r="AX470" s="108">
        <f t="shared" si="372"/>
        <v>0</v>
      </c>
      <c r="AY470" s="108">
        <f t="shared" si="372"/>
        <v>0</v>
      </c>
      <c r="AZ470" s="108">
        <f t="shared" si="372"/>
        <v>0</v>
      </c>
      <c r="BA470" s="108">
        <f t="shared" si="372"/>
        <v>0</v>
      </c>
      <c r="BB470" s="108">
        <f t="shared" si="372"/>
        <v>0</v>
      </c>
      <c r="BC470" s="108">
        <f t="shared" si="372"/>
        <v>0</v>
      </c>
      <c r="BD470" s="108">
        <f t="shared" si="372"/>
        <v>0</v>
      </c>
      <c r="BE470" s="108">
        <f t="shared" si="372"/>
        <v>0</v>
      </c>
      <c r="BF470" s="108">
        <f t="shared" si="372"/>
        <v>0</v>
      </c>
      <c r="BG470" s="108">
        <f t="shared" si="372"/>
        <v>0</v>
      </c>
      <c r="BH470" s="108">
        <f t="shared" si="372"/>
        <v>0</v>
      </c>
      <c r="BI470" s="108">
        <f t="shared" si="372"/>
        <v>0</v>
      </c>
      <c r="BJ470" s="108">
        <f t="shared" si="372"/>
        <v>0</v>
      </c>
      <c r="BK470" s="108">
        <f t="shared" si="372"/>
        <v>0</v>
      </c>
      <c r="BL470" s="108">
        <f t="shared" si="372"/>
        <v>0</v>
      </c>
      <c r="BM470" s="108">
        <f t="shared" si="372"/>
        <v>0</v>
      </c>
      <c r="BN470" s="108">
        <f t="shared" si="372"/>
        <v>0</v>
      </c>
      <c r="BO470" s="108">
        <f t="shared" si="372"/>
        <v>0</v>
      </c>
      <c r="BP470" s="108">
        <f t="shared" si="372"/>
        <v>0</v>
      </c>
      <c r="BQ470" s="108">
        <f t="shared" si="372"/>
        <v>0</v>
      </c>
      <c r="BR470" s="108">
        <f t="shared" si="372"/>
        <v>0</v>
      </c>
      <c r="BS470" s="108">
        <f t="shared" si="372"/>
        <v>0</v>
      </c>
      <c r="BT470" s="108">
        <f t="shared" si="372"/>
        <v>0</v>
      </c>
      <c r="BU470" s="108">
        <f t="shared" si="372"/>
        <v>0</v>
      </c>
      <c r="BV470" s="108">
        <f t="shared" si="372"/>
        <v>0</v>
      </c>
      <c r="BW470" s="108">
        <f t="shared" si="372"/>
        <v>0</v>
      </c>
      <c r="BX470" s="108">
        <f t="shared" ref="BX470:CV470" si="373">SUM(BX471,BX478)</f>
        <v>0</v>
      </c>
      <c r="BY470" s="108">
        <f t="shared" si="373"/>
        <v>0</v>
      </c>
      <c r="BZ470" s="108">
        <f t="shared" si="373"/>
        <v>0</v>
      </c>
      <c r="CA470" s="108">
        <f t="shared" si="373"/>
        <v>0</v>
      </c>
      <c r="CB470" s="108">
        <f t="shared" si="373"/>
        <v>0</v>
      </c>
      <c r="CC470" s="108">
        <f t="shared" si="373"/>
        <v>0</v>
      </c>
      <c r="CD470" s="108">
        <f t="shared" si="373"/>
        <v>0</v>
      </c>
      <c r="CE470" s="108">
        <f t="shared" si="373"/>
        <v>0</v>
      </c>
      <c r="CF470" s="108">
        <f t="shared" si="373"/>
        <v>0</v>
      </c>
      <c r="CG470" s="109">
        <f>SUM(CG471,CG478)</f>
        <v>0</v>
      </c>
      <c r="CH470" s="133">
        <f t="shared" ref="CH470:CK470" si="374">SUM(CH471,CH478)</f>
        <v>0</v>
      </c>
      <c r="CI470" s="133">
        <f t="shared" si="374"/>
        <v>0</v>
      </c>
      <c r="CJ470" s="133">
        <f t="shared" si="374"/>
        <v>0</v>
      </c>
      <c r="CK470" s="133">
        <f t="shared" si="374"/>
        <v>0</v>
      </c>
      <c r="CL470" s="8"/>
      <c r="CM470" s="153"/>
      <c r="CN470" s="21"/>
      <c r="CQ470" s="73">
        <f t="shared" si="342"/>
        <v>0</v>
      </c>
    </row>
    <row r="471" spans="1:100" s="63" customFormat="1" ht="14.15" customHeight="1" x14ac:dyDescent="0.4">
      <c r="A471" s="64">
        <f t="shared" si="359"/>
        <v>471</v>
      </c>
      <c r="B471" s="82"/>
      <c r="C471" s="154"/>
      <c r="D471" s="154"/>
      <c r="E471" s="110" t="s">
        <v>20</v>
      </c>
      <c r="F471" s="111" t="s">
        <v>41</v>
      </c>
      <c r="G471" s="82"/>
      <c r="H471" s="82"/>
      <c r="I471" s="82"/>
      <c r="J471" s="74">
        <f t="shared" si="349"/>
        <v>0</v>
      </c>
      <c r="K471" s="108">
        <f>SUM(K472,K475)</f>
        <v>0</v>
      </c>
      <c r="L471" s="108">
        <f t="shared" ref="L471:BW471" si="375">SUM(L472,L475)</f>
        <v>0</v>
      </c>
      <c r="M471" s="108">
        <f t="shared" si="375"/>
        <v>0</v>
      </c>
      <c r="N471" s="108">
        <f t="shared" si="375"/>
        <v>0</v>
      </c>
      <c r="O471" s="108">
        <f t="shared" si="375"/>
        <v>0</v>
      </c>
      <c r="P471" s="108">
        <f t="shared" si="375"/>
        <v>0</v>
      </c>
      <c r="Q471" s="108">
        <f t="shared" si="375"/>
        <v>0</v>
      </c>
      <c r="R471" s="108">
        <f t="shared" si="375"/>
        <v>0</v>
      </c>
      <c r="S471" s="108">
        <f t="shared" si="375"/>
        <v>0</v>
      </c>
      <c r="T471" s="108">
        <f t="shared" si="375"/>
        <v>0</v>
      </c>
      <c r="U471" s="108">
        <f t="shared" si="375"/>
        <v>0</v>
      </c>
      <c r="V471" s="108">
        <f t="shared" si="375"/>
        <v>0</v>
      </c>
      <c r="W471" s="108">
        <f t="shared" si="375"/>
        <v>0</v>
      </c>
      <c r="X471" s="108">
        <f t="shared" si="375"/>
        <v>0</v>
      </c>
      <c r="Y471" s="108">
        <f t="shared" si="375"/>
        <v>0</v>
      </c>
      <c r="Z471" s="108">
        <f t="shared" si="375"/>
        <v>0</v>
      </c>
      <c r="AA471" s="108">
        <f t="shared" si="375"/>
        <v>0</v>
      </c>
      <c r="AB471" s="108">
        <f t="shared" si="375"/>
        <v>0</v>
      </c>
      <c r="AC471" s="108">
        <f t="shared" si="375"/>
        <v>0</v>
      </c>
      <c r="AD471" s="108">
        <f t="shared" si="375"/>
        <v>0</v>
      </c>
      <c r="AE471" s="108">
        <f t="shared" si="375"/>
        <v>0</v>
      </c>
      <c r="AF471" s="108">
        <f t="shared" si="375"/>
        <v>0</v>
      </c>
      <c r="AG471" s="108">
        <f t="shared" si="375"/>
        <v>0</v>
      </c>
      <c r="AH471" s="108">
        <f t="shared" si="375"/>
        <v>0</v>
      </c>
      <c r="AI471" s="108">
        <f t="shared" si="375"/>
        <v>0</v>
      </c>
      <c r="AJ471" s="108">
        <f t="shared" si="375"/>
        <v>0</v>
      </c>
      <c r="AK471" s="108">
        <f t="shared" si="375"/>
        <v>0</v>
      </c>
      <c r="AL471" s="108">
        <f t="shared" si="375"/>
        <v>0</v>
      </c>
      <c r="AM471" s="108">
        <f t="shared" si="375"/>
        <v>0</v>
      </c>
      <c r="AN471" s="108">
        <f t="shared" si="375"/>
        <v>0</v>
      </c>
      <c r="AO471" s="108">
        <f t="shared" si="375"/>
        <v>0</v>
      </c>
      <c r="AP471" s="108">
        <f t="shared" si="375"/>
        <v>0</v>
      </c>
      <c r="AQ471" s="108">
        <f t="shared" si="375"/>
        <v>0</v>
      </c>
      <c r="AR471" s="108">
        <f t="shared" si="375"/>
        <v>0</v>
      </c>
      <c r="AS471" s="108">
        <f t="shared" si="375"/>
        <v>0</v>
      </c>
      <c r="AT471" s="108">
        <f t="shared" si="375"/>
        <v>0</v>
      </c>
      <c r="AU471" s="108">
        <f t="shared" si="375"/>
        <v>0</v>
      </c>
      <c r="AV471" s="108">
        <f t="shared" si="375"/>
        <v>0</v>
      </c>
      <c r="AW471" s="108">
        <f t="shared" si="375"/>
        <v>0</v>
      </c>
      <c r="AX471" s="108">
        <f t="shared" si="375"/>
        <v>0</v>
      </c>
      <c r="AY471" s="108">
        <f t="shared" si="375"/>
        <v>0</v>
      </c>
      <c r="AZ471" s="108">
        <f t="shared" si="375"/>
        <v>0</v>
      </c>
      <c r="BA471" s="108">
        <f t="shared" si="375"/>
        <v>0</v>
      </c>
      <c r="BB471" s="108">
        <f t="shared" si="375"/>
        <v>0</v>
      </c>
      <c r="BC471" s="108">
        <f t="shared" si="375"/>
        <v>0</v>
      </c>
      <c r="BD471" s="108">
        <f t="shared" si="375"/>
        <v>0</v>
      </c>
      <c r="BE471" s="108">
        <f t="shared" si="375"/>
        <v>0</v>
      </c>
      <c r="BF471" s="108">
        <f t="shared" si="375"/>
        <v>0</v>
      </c>
      <c r="BG471" s="108">
        <f t="shared" si="375"/>
        <v>0</v>
      </c>
      <c r="BH471" s="108">
        <f t="shared" si="375"/>
        <v>0</v>
      </c>
      <c r="BI471" s="108">
        <f t="shared" si="375"/>
        <v>0</v>
      </c>
      <c r="BJ471" s="108">
        <f t="shared" si="375"/>
        <v>0</v>
      </c>
      <c r="BK471" s="108">
        <f t="shared" si="375"/>
        <v>0</v>
      </c>
      <c r="BL471" s="108">
        <f t="shared" si="375"/>
        <v>0</v>
      </c>
      <c r="BM471" s="108">
        <f t="shared" si="375"/>
        <v>0</v>
      </c>
      <c r="BN471" s="108">
        <f t="shared" si="375"/>
        <v>0</v>
      </c>
      <c r="BO471" s="108">
        <f t="shared" si="375"/>
        <v>0</v>
      </c>
      <c r="BP471" s="108">
        <f t="shared" si="375"/>
        <v>0</v>
      </c>
      <c r="BQ471" s="108">
        <f t="shared" si="375"/>
        <v>0</v>
      </c>
      <c r="BR471" s="108">
        <f t="shared" si="375"/>
        <v>0</v>
      </c>
      <c r="BS471" s="108">
        <f t="shared" si="375"/>
        <v>0</v>
      </c>
      <c r="BT471" s="108">
        <f t="shared" si="375"/>
        <v>0</v>
      </c>
      <c r="BU471" s="108">
        <f t="shared" si="375"/>
        <v>0</v>
      </c>
      <c r="BV471" s="108">
        <f t="shared" si="375"/>
        <v>0</v>
      </c>
      <c r="BW471" s="108">
        <f t="shared" si="375"/>
        <v>0</v>
      </c>
      <c r="BX471" s="108">
        <f t="shared" ref="BX471:CV471" si="376">SUM(BX472,BX475)</f>
        <v>0</v>
      </c>
      <c r="BY471" s="108">
        <f t="shared" si="376"/>
        <v>0</v>
      </c>
      <c r="BZ471" s="108">
        <f t="shared" si="376"/>
        <v>0</v>
      </c>
      <c r="CA471" s="108">
        <f t="shared" si="376"/>
        <v>0</v>
      </c>
      <c r="CB471" s="108">
        <f t="shared" si="376"/>
        <v>0</v>
      </c>
      <c r="CC471" s="108">
        <f t="shared" si="376"/>
        <v>0</v>
      </c>
      <c r="CD471" s="108">
        <f t="shared" si="376"/>
        <v>0</v>
      </c>
      <c r="CE471" s="108">
        <f t="shared" si="376"/>
        <v>0</v>
      </c>
      <c r="CF471" s="108">
        <f t="shared" si="376"/>
        <v>0</v>
      </c>
      <c r="CG471" s="109">
        <f>SUM(CG472,CG475)</f>
        <v>0</v>
      </c>
      <c r="CH471" s="133">
        <f t="shared" ref="CH471:CK471" si="377">SUM(CH472,CH475)</f>
        <v>0</v>
      </c>
      <c r="CI471" s="133">
        <f t="shared" si="377"/>
        <v>0</v>
      </c>
      <c r="CJ471" s="133">
        <f t="shared" si="377"/>
        <v>0</v>
      </c>
      <c r="CK471" s="133">
        <f t="shared" si="377"/>
        <v>0</v>
      </c>
      <c r="CL471" s="71"/>
      <c r="CM471" s="152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5" customHeight="1" x14ac:dyDescent="0.4">
      <c r="A472" s="64">
        <f t="shared" si="359"/>
        <v>472</v>
      </c>
      <c r="B472" s="84"/>
      <c r="C472" s="155"/>
      <c r="D472" s="155"/>
      <c r="E472" s="110"/>
      <c r="F472" s="112" t="s">
        <v>40</v>
      </c>
      <c r="G472" s="147" t="s">
        <v>217</v>
      </c>
      <c r="H472" s="84"/>
      <c r="I472" s="84"/>
      <c r="J472" s="74">
        <f t="shared" si="349"/>
        <v>0</v>
      </c>
      <c r="K472" s="90">
        <f>SUM(K473:K474)</f>
        <v>0</v>
      </c>
      <c r="L472" s="90">
        <f t="shared" ref="L472:BW472" si="378">SUM(L473:L474)</f>
        <v>0</v>
      </c>
      <c r="M472" s="90">
        <f t="shared" si="378"/>
        <v>0</v>
      </c>
      <c r="N472" s="90">
        <f t="shared" si="378"/>
        <v>0</v>
      </c>
      <c r="O472" s="90">
        <f t="shared" si="378"/>
        <v>0</v>
      </c>
      <c r="P472" s="90">
        <f t="shared" si="378"/>
        <v>0</v>
      </c>
      <c r="Q472" s="90">
        <f t="shared" si="378"/>
        <v>0</v>
      </c>
      <c r="R472" s="90">
        <f t="shared" si="378"/>
        <v>0</v>
      </c>
      <c r="S472" s="90">
        <f t="shared" si="378"/>
        <v>0</v>
      </c>
      <c r="T472" s="90">
        <f t="shared" si="378"/>
        <v>0</v>
      </c>
      <c r="U472" s="90">
        <f t="shared" si="378"/>
        <v>0</v>
      </c>
      <c r="V472" s="90">
        <f t="shared" si="378"/>
        <v>0</v>
      </c>
      <c r="W472" s="90">
        <f t="shared" si="378"/>
        <v>0</v>
      </c>
      <c r="X472" s="90">
        <f t="shared" si="378"/>
        <v>0</v>
      </c>
      <c r="Y472" s="90">
        <f t="shared" si="378"/>
        <v>0</v>
      </c>
      <c r="Z472" s="90">
        <f t="shared" si="378"/>
        <v>0</v>
      </c>
      <c r="AA472" s="90">
        <f t="shared" si="378"/>
        <v>0</v>
      </c>
      <c r="AB472" s="90">
        <f t="shared" si="378"/>
        <v>0</v>
      </c>
      <c r="AC472" s="90">
        <f t="shared" si="378"/>
        <v>0</v>
      </c>
      <c r="AD472" s="90">
        <f t="shared" si="378"/>
        <v>0</v>
      </c>
      <c r="AE472" s="90">
        <f t="shared" si="378"/>
        <v>0</v>
      </c>
      <c r="AF472" s="90">
        <f t="shared" si="378"/>
        <v>0</v>
      </c>
      <c r="AG472" s="90">
        <f t="shared" si="378"/>
        <v>0</v>
      </c>
      <c r="AH472" s="90">
        <f t="shared" si="378"/>
        <v>0</v>
      </c>
      <c r="AI472" s="90">
        <f t="shared" si="378"/>
        <v>0</v>
      </c>
      <c r="AJ472" s="90">
        <f t="shared" si="378"/>
        <v>0</v>
      </c>
      <c r="AK472" s="90">
        <f t="shared" si="378"/>
        <v>0</v>
      </c>
      <c r="AL472" s="90">
        <f t="shared" si="378"/>
        <v>0</v>
      </c>
      <c r="AM472" s="90">
        <f t="shared" si="378"/>
        <v>0</v>
      </c>
      <c r="AN472" s="90">
        <f t="shared" si="378"/>
        <v>0</v>
      </c>
      <c r="AO472" s="90">
        <f t="shared" si="378"/>
        <v>0</v>
      </c>
      <c r="AP472" s="90">
        <f t="shared" si="378"/>
        <v>0</v>
      </c>
      <c r="AQ472" s="90">
        <f t="shared" si="378"/>
        <v>0</v>
      </c>
      <c r="AR472" s="90">
        <f t="shared" si="378"/>
        <v>0</v>
      </c>
      <c r="AS472" s="90">
        <f t="shared" si="378"/>
        <v>0</v>
      </c>
      <c r="AT472" s="90">
        <f t="shared" si="378"/>
        <v>0</v>
      </c>
      <c r="AU472" s="90">
        <f t="shared" si="378"/>
        <v>0</v>
      </c>
      <c r="AV472" s="90">
        <f t="shared" si="378"/>
        <v>0</v>
      </c>
      <c r="AW472" s="90">
        <f t="shared" si="378"/>
        <v>0</v>
      </c>
      <c r="AX472" s="90">
        <f t="shared" si="378"/>
        <v>0</v>
      </c>
      <c r="AY472" s="90">
        <f t="shared" si="378"/>
        <v>0</v>
      </c>
      <c r="AZ472" s="90">
        <f t="shared" si="378"/>
        <v>0</v>
      </c>
      <c r="BA472" s="90">
        <f t="shared" si="378"/>
        <v>0</v>
      </c>
      <c r="BB472" s="90">
        <f t="shared" si="378"/>
        <v>0</v>
      </c>
      <c r="BC472" s="90">
        <f t="shared" si="378"/>
        <v>0</v>
      </c>
      <c r="BD472" s="90">
        <f t="shared" si="378"/>
        <v>0</v>
      </c>
      <c r="BE472" s="90">
        <f t="shared" si="378"/>
        <v>0</v>
      </c>
      <c r="BF472" s="90">
        <f t="shared" si="378"/>
        <v>0</v>
      </c>
      <c r="BG472" s="90">
        <f t="shared" si="378"/>
        <v>0</v>
      </c>
      <c r="BH472" s="90">
        <f t="shared" si="378"/>
        <v>0</v>
      </c>
      <c r="BI472" s="90">
        <f t="shared" si="378"/>
        <v>0</v>
      </c>
      <c r="BJ472" s="90">
        <f t="shared" si="378"/>
        <v>0</v>
      </c>
      <c r="BK472" s="90">
        <f t="shared" si="378"/>
        <v>0</v>
      </c>
      <c r="BL472" s="90">
        <f t="shared" si="378"/>
        <v>0</v>
      </c>
      <c r="BM472" s="90">
        <f t="shared" si="378"/>
        <v>0</v>
      </c>
      <c r="BN472" s="90">
        <f t="shared" si="378"/>
        <v>0</v>
      </c>
      <c r="BO472" s="90">
        <f t="shared" si="378"/>
        <v>0</v>
      </c>
      <c r="BP472" s="90">
        <f t="shared" si="378"/>
        <v>0</v>
      </c>
      <c r="BQ472" s="90">
        <f t="shared" si="378"/>
        <v>0</v>
      </c>
      <c r="BR472" s="90">
        <f t="shared" si="378"/>
        <v>0</v>
      </c>
      <c r="BS472" s="90">
        <f t="shared" si="378"/>
        <v>0</v>
      </c>
      <c r="BT472" s="90">
        <f t="shared" si="378"/>
        <v>0</v>
      </c>
      <c r="BU472" s="90">
        <f t="shared" si="378"/>
        <v>0</v>
      </c>
      <c r="BV472" s="90">
        <f t="shared" si="378"/>
        <v>0</v>
      </c>
      <c r="BW472" s="90">
        <f t="shared" si="378"/>
        <v>0</v>
      </c>
      <c r="BX472" s="90">
        <f t="shared" ref="BX472:CV472" si="379">SUM(BX473:BX474)</f>
        <v>0</v>
      </c>
      <c r="BY472" s="90">
        <f t="shared" si="379"/>
        <v>0</v>
      </c>
      <c r="BZ472" s="90">
        <f t="shared" si="379"/>
        <v>0</v>
      </c>
      <c r="CA472" s="90">
        <f t="shared" si="379"/>
        <v>0</v>
      </c>
      <c r="CB472" s="90">
        <f t="shared" si="379"/>
        <v>0</v>
      </c>
      <c r="CC472" s="90">
        <f t="shared" si="379"/>
        <v>0</v>
      </c>
      <c r="CD472" s="90">
        <f t="shared" si="379"/>
        <v>0</v>
      </c>
      <c r="CE472" s="90">
        <f t="shared" si="379"/>
        <v>0</v>
      </c>
      <c r="CF472" s="90">
        <f t="shared" si="379"/>
        <v>0</v>
      </c>
      <c r="CG472" s="91">
        <f>SUM(CG473:CG474)</f>
        <v>0</v>
      </c>
      <c r="CH472" s="148">
        <f t="shared" ref="CH472:CK472" si="380">SUM(CH473:CH474)</f>
        <v>0</v>
      </c>
      <c r="CI472" s="148">
        <f t="shared" si="380"/>
        <v>0</v>
      </c>
      <c r="CJ472" s="148">
        <f t="shared" si="380"/>
        <v>0</v>
      </c>
      <c r="CK472" s="148">
        <f t="shared" si="380"/>
        <v>0</v>
      </c>
      <c r="CL472" s="8"/>
      <c r="CM472" s="153"/>
      <c r="CN472" s="21"/>
      <c r="CQ472" s="73">
        <f t="shared" ref="CQ472:CQ477" si="381">IF(J472&gt;0,1,0)</f>
        <v>0</v>
      </c>
    </row>
    <row r="473" spans="1:100" ht="14.15" customHeight="1" x14ac:dyDescent="0.4">
      <c r="A473" s="64">
        <f t="shared" si="359"/>
        <v>473</v>
      </c>
      <c r="B473" s="84"/>
      <c r="C473" s="155"/>
      <c r="D473" s="155"/>
      <c r="E473" s="84"/>
      <c r="F473" s="112"/>
      <c r="G473" s="84" t="s">
        <v>42</v>
      </c>
      <c r="H473" s="147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7"/>
      <c r="CH473" s="135"/>
      <c r="CI473" s="135"/>
      <c r="CJ473" s="135"/>
      <c r="CK473" s="135"/>
      <c r="CL473" s="8"/>
      <c r="CM473" s="153"/>
      <c r="CN473" s="21"/>
      <c r="CQ473" s="73">
        <f t="shared" si="381"/>
        <v>0</v>
      </c>
    </row>
    <row r="474" spans="1:100" ht="14.15" customHeight="1" x14ac:dyDescent="0.4">
      <c r="A474" s="64">
        <f t="shared" si="359"/>
        <v>474</v>
      </c>
      <c r="B474" s="84"/>
      <c r="C474" s="155"/>
      <c r="D474" s="155"/>
      <c r="E474" s="84"/>
      <c r="F474" s="112"/>
      <c r="G474" s="84" t="s">
        <v>55</v>
      </c>
      <c r="H474" s="147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7"/>
      <c r="CH474" s="135"/>
      <c r="CI474" s="135"/>
      <c r="CJ474" s="135"/>
      <c r="CK474" s="135"/>
      <c r="CL474" s="8"/>
      <c r="CM474" s="153"/>
      <c r="CN474" s="21"/>
      <c r="CQ474" s="73">
        <f t="shared" si="381"/>
        <v>0</v>
      </c>
    </row>
    <row r="475" spans="1:100" ht="14.15" customHeight="1" x14ac:dyDescent="0.4">
      <c r="A475" s="64">
        <f t="shared" si="359"/>
        <v>475</v>
      </c>
      <c r="B475" s="84"/>
      <c r="C475" s="155"/>
      <c r="D475" s="155"/>
      <c r="E475" s="84"/>
      <c r="F475" s="112" t="s">
        <v>52</v>
      </c>
      <c r="G475" s="147" t="s">
        <v>220</v>
      </c>
      <c r="H475" s="84"/>
      <c r="I475" s="84"/>
      <c r="J475" s="74">
        <f t="shared" si="349"/>
        <v>0</v>
      </c>
      <c r="K475" s="90">
        <f>SUM(K476:K477)</f>
        <v>0</v>
      </c>
      <c r="L475" s="90">
        <f t="shared" ref="L475:BW475" si="382">SUM(L476:L477)</f>
        <v>0</v>
      </c>
      <c r="M475" s="90">
        <f t="shared" si="382"/>
        <v>0</v>
      </c>
      <c r="N475" s="90">
        <f t="shared" si="382"/>
        <v>0</v>
      </c>
      <c r="O475" s="90">
        <f t="shared" si="382"/>
        <v>0</v>
      </c>
      <c r="P475" s="90">
        <f t="shared" si="382"/>
        <v>0</v>
      </c>
      <c r="Q475" s="90">
        <f t="shared" si="382"/>
        <v>0</v>
      </c>
      <c r="R475" s="90">
        <f t="shared" si="382"/>
        <v>0</v>
      </c>
      <c r="S475" s="90">
        <f t="shared" si="382"/>
        <v>0</v>
      </c>
      <c r="T475" s="90">
        <f t="shared" si="382"/>
        <v>0</v>
      </c>
      <c r="U475" s="90">
        <f t="shared" si="382"/>
        <v>0</v>
      </c>
      <c r="V475" s="90">
        <f t="shared" si="382"/>
        <v>0</v>
      </c>
      <c r="W475" s="90">
        <f t="shared" si="382"/>
        <v>0</v>
      </c>
      <c r="X475" s="90">
        <f t="shared" si="382"/>
        <v>0</v>
      </c>
      <c r="Y475" s="90">
        <f t="shared" si="382"/>
        <v>0</v>
      </c>
      <c r="Z475" s="90">
        <f t="shared" si="382"/>
        <v>0</v>
      </c>
      <c r="AA475" s="90">
        <f t="shared" si="382"/>
        <v>0</v>
      </c>
      <c r="AB475" s="90">
        <f t="shared" si="382"/>
        <v>0</v>
      </c>
      <c r="AC475" s="90">
        <f t="shared" si="382"/>
        <v>0</v>
      </c>
      <c r="AD475" s="90">
        <f t="shared" si="382"/>
        <v>0</v>
      </c>
      <c r="AE475" s="90">
        <f t="shared" si="382"/>
        <v>0</v>
      </c>
      <c r="AF475" s="90">
        <f t="shared" si="382"/>
        <v>0</v>
      </c>
      <c r="AG475" s="90">
        <f t="shared" si="382"/>
        <v>0</v>
      </c>
      <c r="AH475" s="90">
        <f t="shared" si="382"/>
        <v>0</v>
      </c>
      <c r="AI475" s="90">
        <f t="shared" si="382"/>
        <v>0</v>
      </c>
      <c r="AJ475" s="90">
        <f t="shared" si="382"/>
        <v>0</v>
      </c>
      <c r="AK475" s="90">
        <f t="shared" si="382"/>
        <v>0</v>
      </c>
      <c r="AL475" s="90">
        <f t="shared" si="382"/>
        <v>0</v>
      </c>
      <c r="AM475" s="90">
        <f t="shared" si="382"/>
        <v>0</v>
      </c>
      <c r="AN475" s="90">
        <f t="shared" si="382"/>
        <v>0</v>
      </c>
      <c r="AO475" s="90">
        <f t="shared" si="382"/>
        <v>0</v>
      </c>
      <c r="AP475" s="90">
        <f t="shared" si="382"/>
        <v>0</v>
      </c>
      <c r="AQ475" s="90">
        <f t="shared" si="382"/>
        <v>0</v>
      </c>
      <c r="AR475" s="90">
        <f t="shared" si="382"/>
        <v>0</v>
      </c>
      <c r="AS475" s="90">
        <f t="shared" si="382"/>
        <v>0</v>
      </c>
      <c r="AT475" s="90">
        <f t="shared" si="382"/>
        <v>0</v>
      </c>
      <c r="AU475" s="90">
        <f t="shared" si="382"/>
        <v>0</v>
      </c>
      <c r="AV475" s="90">
        <f t="shared" si="382"/>
        <v>0</v>
      </c>
      <c r="AW475" s="90">
        <f t="shared" si="382"/>
        <v>0</v>
      </c>
      <c r="AX475" s="90">
        <f t="shared" si="382"/>
        <v>0</v>
      </c>
      <c r="AY475" s="90">
        <f t="shared" si="382"/>
        <v>0</v>
      </c>
      <c r="AZ475" s="90">
        <f t="shared" si="382"/>
        <v>0</v>
      </c>
      <c r="BA475" s="90">
        <f t="shared" si="382"/>
        <v>0</v>
      </c>
      <c r="BB475" s="90">
        <f t="shared" si="382"/>
        <v>0</v>
      </c>
      <c r="BC475" s="90">
        <f t="shared" si="382"/>
        <v>0</v>
      </c>
      <c r="BD475" s="90">
        <f t="shared" si="382"/>
        <v>0</v>
      </c>
      <c r="BE475" s="90">
        <f t="shared" si="382"/>
        <v>0</v>
      </c>
      <c r="BF475" s="90">
        <f t="shared" si="382"/>
        <v>0</v>
      </c>
      <c r="BG475" s="90">
        <f t="shared" si="382"/>
        <v>0</v>
      </c>
      <c r="BH475" s="90">
        <f t="shared" si="382"/>
        <v>0</v>
      </c>
      <c r="BI475" s="90">
        <f t="shared" si="382"/>
        <v>0</v>
      </c>
      <c r="BJ475" s="90">
        <f t="shared" si="382"/>
        <v>0</v>
      </c>
      <c r="BK475" s="90">
        <f t="shared" si="382"/>
        <v>0</v>
      </c>
      <c r="BL475" s="90">
        <f t="shared" si="382"/>
        <v>0</v>
      </c>
      <c r="BM475" s="90">
        <f t="shared" si="382"/>
        <v>0</v>
      </c>
      <c r="BN475" s="90">
        <f t="shared" si="382"/>
        <v>0</v>
      </c>
      <c r="BO475" s="90">
        <f t="shared" si="382"/>
        <v>0</v>
      </c>
      <c r="BP475" s="90">
        <f t="shared" si="382"/>
        <v>0</v>
      </c>
      <c r="BQ475" s="90">
        <f t="shared" si="382"/>
        <v>0</v>
      </c>
      <c r="BR475" s="90">
        <f t="shared" si="382"/>
        <v>0</v>
      </c>
      <c r="BS475" s="90">
        <f t="shared" si="382"/>
        <v>0</v>
      </c>
      <c r="BT475" s="90">
        <f t="shared" si="382"/>
        <v>0</v>
      </c>
      <c r="BU475" s="90">
        <f t="shared" si="382"/>
        <v>0</v>
      </c>
      <c r="BV475" s="90">
        <f t="shared" si="382"/>
        <v>0</v>
      </c>
      <c r="BW475" s="90">
        <f t="shared" si="382"/>
        <v>0</v>
      </c>
      <c r="BX475" s="90">
        <f t="shared" ref="BX475:CV475" si="383">SUM(BX476:BX477)</f>
        <v>0</v>
      </c>
      <c r="BY475" s="90">
        <f t="shared" si="383"/>
        <v>0</v>
      </c>
      <c r="BZ475" s="90">
        <f t="shared" si="383"/>
        <v>0</v>
      </c>
      <c r="CA475" s="90">
        <f t="shared" si="383"/>
        <v>0</v>
      </c>
      <c r="CB475" s="90">
        <f t="shared" si="383"/>
        <v>0</v>
      </c>
      <c r="CC475" s="90">
        <f t="shared" si="383"/>
        <v>0</v>
      </c>
      <c r="CD475" s="90">
        <f t="shared" si="383"/>
        <v>0</v>
      </c>
      <c r="CE475" s="90">
        <f t="shared" si="383"/>
        <v>0</v>
      </c>
      <c r="CF475" s="90">
        <f t="shared" si="383"/>
        <v>0</v>
      </c>
      <c r="CG475" s="91">
        <f>SUM(CG476:CG477)</f>
        <v>0</v>
      </c>
      <c r="CH475" s="148">
        <f t="shared" ref="CH475:CK475" si="384">SUM(CH476:CH477)</f>
        <v>0</v>
      </c>
      <c r="CI475" s="148">
        <f t="shared" si="384"/>
        <v>0</v>
      </c>
      <c r="CJ475" s="148">
        <f t="shared" si="384"/>
        <v>0</v>
      </c>
      <c r="CK475" s="148">
        <f t="shared" si="384"/>
        <v>0</v>
      </c>
      <c r="CL475" s="8"/>
      <c r="CM475" s="153"/>
      <c r="CN475" s="21"/>
      <c r="CQ475" s="73">
        <f t="shared" si="381"/>
        <v>0</v>
      </c>
    </row>
    <row r="476" spans="1:100" ht="14.15" customHeight="1" x14ac:dyDescent="0.4">
      <c r="A476" s="64">
        <f t="shared" si="359"/>
        <v>476</v>
      </c>
      <c r="B476" s="84"/>
      <c r="C476" s="155"/>
      <c r="D476" s="155"/>
      <c r="E476" s="84"/>
      <c r="F476" s="112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7"/>
      <c r="CH476" s="135"/>
      <c r="CI476" s="135"/>
      <c r="CJ476" s="135"/>
      <c r="CK476" s="135"/>
      <c r="CL476" s="8"/>
      <c r="CM476" s="153"/>
      <c r="CN476" s="21"/>
      <c r="CQ476" s="73">
        <f t="shared" si="381"/>
        <v>0</v>
      </c>
    </row>
    <row r="477" spans="1:100" ht="14.15" customHeight="1" x14ac:dyDescent="0.4">
      <c r="A477" s="64">
        <f t="shared" si="359"/>
        <v>477</v>
      </c>
      <c r="B477" s="84"/>
      <c r="C477" s="155"/>
      <c r="D477" s="155"/>
      <c r="E477" s="84"/>
      <c r="F477" s="112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7"/>
      <c r="CH477" s="135"/>
      <c r="CI477" s="135"/>
      <c r="CJ477" s="135"/>
      <c r="CK477" s="135"/>
      <c r="CL477" s="8"/>
      <c r="CM477" s="153"/>
      <c r="CN477" s="21"/>
      <c r="CQ477" s="73">
        <f t="shared" si="381"/>
        <v>0</v>
      </c>
    </row>
    <row r="478" spans="1:100" ht="12.75" customHeight="1" x14ac:dyDescent="0.4">
      <c r="A478" s="64">
        <f t="shared" si="359"/>
        <v>478</v>
      </c>
      <c r="B478" s="82"/>
      <c r="C478" s="154"/>
      <c r="D478" s="154"/>
      <c r="E478" s="110" t="s">
        <v>22</v>
      </c>
      <c r="F478" s="111" t="s">
        <v>53</v>
      </c>
      <c r="G478" s="82"/>
      <c r="H478" s="82"/>
      <c r="I478" s="82"/>
      <c r="J478" s="74">
        <f t="shared" si="349"/>
        <v>0</v>
      </c>
      <c r="K478" s="108">
        <f>SUM(K479,K482)</f>
        <v>0</v>
      </c>
      <c r="L478" s="108">
        <f t="shared" ref="L478:BW478" si="385">SUM(L479,L482)</f>
        <v>0</v>
      </c>
      <c r="M478" s="108">
        <f t="shared" si="385"/>
        <v>0</v>
      </c>
      <c r="N478" s="108">
        <f t="shared" si="385"/>
        <v>0</v>
      </c>
      <c r="O478" s="108">
        <f t="shared" si="385"/>
        <v>0</v>
      </c>
      <c r="P478" s="108">
        <f t="shared" si="385"/>
        <v>0</v>
      </c>
      <c r="Q478" s="108">
        <f t="shared" si="385"/>
        <v>0</v>
      </c>
      <c r="R478" s="108">
        <f t="shared" si="385"/>
        <v>0</v>
      </c>
      <c r="S478" s="108">
        <f t="shared" si="385"/>
        <v>0</v>
      </c>
      <c r="T478" s="108">
        <f t="shared" si="385"/>
        <v>0</v>
      </c>
      <c r="U478" s="108">
        <f t="shared" si="385"/>
        <v>0</v>
      </c>
      <c r="V478" s="108">
        <f t="shared" si="385"/>
        <v>0</v>
      </c>
      <c r="W478" s="108">
        <f t="shared" si="385"/>
        <v>0</v>
      </c>
      <c r="X478" s="108">
        <f t="shared" si="385"/>
        <v>0</v>
      </c>
      <c r="Y478" s="108">
        <f t="shared" si="385"/>
        <v>0</v>
      </c>
      <c r="Z478" s="108">
        <f t="shared" si="385"/>
        <v>0</v>
      </c>
      <c r="AA478" s="108">
        <f t="shared" si="385"/>
        <v>0</v>
      </c>
      <c r="AB478" s="108">
        <f t="shared" si="385"/>
        <v>0</v>
      </c>
      <c r="AC478" s="108">
        <f t="shared" si="385"/>
        <v>0</v>
      </c>
      <c r="AD478" s="108">
        <f t="shared" si="385"/>
        <v>0</v>
      </c>
      <c r="AE478" s="108">
        <f t="shared" si="385"/>
        <v>0</v>
      </c>
      <c r="AF478" s="108">
        <f t="shared" si="385"/>
        <v>0</v>
      </c>
      <c r="AG478" s="108">
        <f t="shared" si="385"/>
        <v>0</v>
      </c>
      <c r="AH478" s="108">
        <f t="shared" si="385"/>
        <v>0</v>
      </c>
      <c r="AI478" s="108">
        <f t="shared" si="385"/>
        <v>0</v>
      </c>
      <c r="AJ478" s="108">
        <f t="shared" si="385"/>
        <v>0</v>
      </c>
      <c r="AK478" s="108">
        <f t="shared" si="385"/>
        <v>0</v>
      </c>
      <c r="AL478" s="108">
        <f t="shared" si="385"/>
        <v>0</v>
      </c>
      <c r="AM478" s="108">
        <f t="shared" si="385"/>
        <v>0</v>
      </c>
      <c r="AN478" s="108">
        <f t="shared" si="385"/>
        <v>0</v>
      </c>
      <c r="AO478" s="108">
        <f t="shared" si="385"/>
        <v>0</v>
      </c>
      <c r="AP478" s="108">
        <f t="shared" si="385"/>
        <v>0</v>
      </c>
      <c r="AQ478" s="108">
        <f t="shared" si="385"/>
        <v>0</v>
      </c>
      <c r="AR478" s="108">
        <f t="shared" si="385"/>
        <v>0</v>
      </c>
      <c r="AS478" s="108">
        <f t="shared" si="385"/>
        <v>0</v>
      </c>
      <c r="AT478" s="108">
        <f t="shared" si="385"/>
        <v>0</v>
      </c>
      <c r="AU478" s="108">
        <f t="shared" si="385"/>
        <v>0</v>
      </c>
      <c r="AV478" s="108">
        <f t="shared" si="385"/>
        <v>0</v>
      </c>
      <c r="AW478" s="108">
        <f t="shared" si="385"/>
        <v>0</v>
      </c>
      <c r="AX478" s="108">
        <f t="shared" si="385"/>
        <v>0</v>
      </c>
      <c r="AY478" s="108">
        <f t="shared" si="385"/>
        <v>0</v>
      </c>
      <c r="AZ478" s="108">
        <f t="shared" si="385"/>
        <v>0</v>
      </c>
      <c r="BA478" s="108">
        <f t="shared" si="385"/>
        <v>0</v>
      </c>
      <c r="BB478" s="108">
        <f t="shared" si="385"/>
        <v>0</v>
      </c>
      <c r="BC478" s="108">
        <f t="shared" si="385"/>
        <v>0</v>
      </c>
      <c r="BD478" s="108">
        <f t="shared" si="385"/>
        <v>0</v>
      </c>
      <c r="BE478" s="108">
        <f t="shared" si="385"/>
        <v>0</v>
      </c>
      <c r="BF478" s="108">
        <f t="shared" si="385"/>
        <v>0</v>
      </c>
      <c r="BG478" s="108">
        <f t="shared" si="385"/>
        <v>0</v>
      </c>
      <c r="BH478" s="108">
        <f t="shared" si="385"/>
        <v>0</v>
      </c>
      <c r="BI478" s="108">
        <f t="shared" si="385"/>
        <v>0</v>
      </c>
      <c r="BJ478" s="108">
        <f t="shared" si="385"/>
        <v>0</v>
      </c>
      <c r="BK478" s="108">
        <f t="shared" si="385"/>
        <v>0</v>
      </c>
      <c r="BL478" s="108">
        <f t="shared" si="385"/>
        <v>0</v>
      </c>
      <c r="BM478" s="108">
        <f t="shared" si="385"/>
        <v>0</v>
      </c>
      <c r="BN478" s="108">
        <f t="shared" si="385"/>
        <v>0</v>
      </c>
      <c r="BO478" s="108">
        <f t="shared" si="385"/>
        <v>0</v>
      </c>
      <c r="BP478" s="108">
        <f t="shared" si="385"/>
        <v>0</v>
      </c>
      <c r="BQ478" s="108">
        <f t="shared" si="385"/>
        <v>0</v>
      </c>
      <c r="BR478" s="108">
        <f t="shared" si="385"/>
        <v>0</v>
      </c>
      <c r="BS478" s="108">
        <f t="shared" si="385"/>
        <v>0</v>
      </c>
      <c r="BT478" s="108">
        <f t="shared" si="385"/>
        <v>0</v>
      </c>
      <c r="BU478" s="108">
        <f t="shared" si="385"/>
        <v>0</v>
      </c>
      <c r="BV478" s="108">
        <f t="shared" si="385"/>
        <v>0</v>
      </c>
      <c r="BW478" s="108">
        <f t="shared" si="385"/>
        <v>0</v>
      </c>
      <c r="BX478" s="108">
        <f t="shared" ref="BX478:CV478" si="386">SUM(BX479,BX482)</f>
        <v>0</v>
      </c>
      <c r="BY478" s="108">
        <f t="shared" si="386"/>
        <v>0</v>
      </c>
      <c r="BZ478" s="108">
        <f t="shared" si="386"/>
        <v>0</v>
      </c>
      <c r="CA478" s="108">
        <f t="shared" si="386"/>
        <v>0</v>
      </c>
      <c r="CB478" s="108">
        <f t="shared" si="386"/>
        <v>0</v>
      </c>
      <c r="CC478" s="108">
        <f t="shared" si="386"/>
        <v>0</v>
      </c>
      <c r="CD478" s="108">
        <f t="shared" si="386"/>
        <v>0</v>
      </c>
      <c r="CE478" s="108">
        <f t="shared" si="386"/>
        <v>0</v>
      </c>
      <c r="CF478" s="108">
        <f t="shared" si="386"/>
        <v>0</v>
      </c>
      <c r="CG478" s="109">
        <f>SUM(CG479,CG482)</f>
        <v>0</v>
      </c>
      <c r="CH478" s="133">
        <f t="shared" ref="CH478:CK478" si="387">SUM(CH479,CH482)</f>
        <v>0</v>
      </c>
      <c r="CI478" s="133">
        <f t="shared" si="387"/>
        <v>0</v>
      </c>
      <c r="CJ478" s="133">
        <f t="shared" si="387"/>
        <v>0</v>
      </c>
      <c r="CK478" s="133">
        <f t="shared" si="387"/>
        <v>0</v>
      </c>
      <c r="CL478" s="8"/>
      <c r="CM478" s="153"/>
      <c r="CN478" s="21"/>
      <c r="CQ478" s="72"/>
    </row>
    <row r="479" spans="1:100" ht="14.15" customHeight="1" x14ac:dyDescent="0.4">
      <c r="A479" s="64">
        <f t="shared" si="359"/>
        <v>479</v>
      </c>
      <c r="B479" s="84"/>
      <c r="C479" s="155"/>
      <c r="D479" s="155"/>
      <c r="E479" s="84"/>
      <c r="F479" s="112" t="s">
        <v>40</v>
      </c>
      <c r="G479" s="147" t="s">
        <v>217</v>
      </c>
      <c r="H479" s="84"/>
      <c r="I479" s="84"/>
      <c r="J479" s="74">
        <f t="shared" si="349"/>
        <v>0</v>
      </c>
      <c r="K479" s="90">
        <f>SUM(K480:K481)</f>
        <v>0</v>
      </c>
      <c r="L479" s="90">
        <f t="shared" ref="L479:BW479" si="388">SUM(L480:L481)</f>
        <v>0</v>
      </c>
      <c r="M479" s="90">
        <f t="shared" si="388"/>
        <v>0</v>
      </c>
      <c r="N479" s="90">
        <f t="shared" si="388"/>
        <v>0</v>
      </c>
      <c r="O479" s="90">
        <f t="shared" si="388"/>
        <v>0</v>
      </c>
      <c r="P479" s="90">
        <f t="shared" si="388"/>
        <v>0</v>
      </c>
      <c r="Q479" s="90">
        <f t="shared" si="388"/>
        <v>0</v>
      </c>
      <c r="R479" s="90">
        <f t="shared" si="388"/>
        <v>0</v>
      </c>
      <c r="S479" s="90">
        <f t="shared" si="388"/>
        <v>0</v>
      </c>
      <c r="T479" s="90">
        <f t="shared" si="388"/>
        <v>0</v>
      </c>
      <c r="U479" s="90">
        <f t="shared" si="388"/>
        <v>0</v>
      </c>
      <c r="V479" s="90">
        <f t="shared" si="388"/>
        <v>0</v>
      </c>
      <c r="W479" s="90">
        <f t="shared" si="388"/>
        <v>0</v>
      </c>
      <c r="X479" s="90">
        <f t="shared" si="388"/>
        <v>0</v>
      </c>
      <c r="Y479" s="90">
        <f t="shared" si="388"/>
        <v>0</v>
      </c>
      <c r="Z479" s="90">
        <f t="shared" si="388"/>
        <v>0</v>
      </c>
      <c r="AA479" s="90">
        <f t="shared" si="388"/>
        <v>0</v>
      </c>
      <c r="AB479" s="90">
        <f t="shared" si="388"/>
        <v>0</v>
      </c>
      <c r="AC479" s="90">
        <f t="shared" si="388"/>
        <v>0</v>
      </c>
      <c r="AD479" s="90">
        <f t="shared" si="388"/>
        <v>0</v>
      </c>
      <c r="AE479" s="90">
        <f t="shared" si="388"/>
        <v>0</v>
      </c>
      <c r="AF479" s="90">
        <f t="shared" si="388"/>
        <v>0</v>
      </c>
      <c r="AG479" s="90">
        <f t="shared" si="388"/>
        <v>0</v>
      </c>
      <c r="AH479" s="90">
        <f t="shared" si="388"/>
        <v>0</v>
      </c>
      <c r="AI479" s="90">
        <f t="shared" si="388"/>
        <v>0</v>
      </c>
      <c r="AJ479" s="90">
        <f t="shared" si="388"/>
        <v>0</v>
      </c>
      <c r="AK479" s="90">
        <f t="shared" si="388"/>
        <v>0</v>
      </c>
      <c r="AL479" s="90">
        <f t="shared" si="388"/>
        <v>0</v>
      </c>
      <c r="AM479" s="90">
        <f t="shared" si="388"/>
        <v>0</v>
      </c>
      <c r="AN479" s="90">
        <f t="shared" si="388"/>
        <v>0</v>
      </c>
      <c r="AO479" s="90">
        <f t="shared" si="388"/>
        <v>0</v>
      </c>
      <c r="AP479" s="90">
        <f t="shared" si="388"/>
        <v>0</v>
      </c>
      <c r="AQ479" s="90">
        <f t="shared" si="388"/>
        <v>0</v>
      </c>
      <c r="AR479" s="90">
        <f t="shared" si="388"/>
        <v>0</v>
      </c>
      <c r="AS479" s="90">
        <f t="shared" si="388"/>
        <v>0</v>
      </c>
      <c r="AT479" s="90">
        <f t="shared" si="388"/>
        <v>0</v>
      </c>
      <c r="AU479" s="90">
        <f t="shared" si="388"/>
        <v>0</v>
      </c>
      <c r="AV479" s="90">
        <f t="shared" si="388"/>
        <v>0</v>
      </c>
      <c r="AW479" s="90">
        <f t="shared" si="388"/>
        <v>0</v>
      </c>
      <c r="AX479" s="90">
        <f t="shared" si="388"/>
        <v>0</v>
      </c>
      <c r="AY479" s="90">
        <f t="shared" si="388"/>
        <v>0</v>
      </c>
      <c r="AZ479" s="90">
        <f t="shared" si="388"/>
        <v>0</v>
      </c>
      <c r="BA479" s="90">
        <f t="shared" si="388"/>
        <v>0</v>
      </c>
      <c r="BB479" s="90">
        <f t="shared" si="388"/>
        <v>0</v>
      </c>
      <c r="BC479" s="90">
        <f t="shared" si="388"/>
        <v>0</v>
      </c>
      <c r="BD479" s="90">
        <f t="shared" si="388"/>
        <v>0</v>
      </c>
      <c r="BE479" s="90">
        <f t="shared" si="388"/>
        <v>0</v>
      </c>
      <c r="BF479" s="90">
        <f t="shared" si="388"/>
        <v>0</v>
      </c>
      <c r="BG479" s="90">
        <f t="shared" si="388"/>
        <v>0</v>
      </c>
      <c r="BH479" s="90">
        <f t="shared" si="388"/>
        <v>0</v>
      </c>
      <c r="BI479" s="90">
        <f t="shared" si="388"/>
        <v>0</v>
      </c>
      <c r="BJ479" s="90">
        <f t="shared" si="388"/>
        <v>0</v>
      </c>
      <c r="BK479" s="90">
        <f t="shared" si="388"/>
        <v>0</v>
      </c>
      <c r="BL479" s="90">
        <f t="shared" si="388"/>
        <v>0</v>
      </c>
      <c r="BM479" s="90">
        <f t="shared" si="388"/>
        <v>0</v>
      </c>
      <c r="BN479" s="90">
        <f t="shared" si="388"/>
        <v>0</v>
      </c>
      <c r="BO479" s="90">
        <f t="shared" si="388"/>
        <v>0</v>
      </c>
      <c r="BP479" s="90">
        <f t="shared" si="388"/>
        <v>0</v>
      </c>
      <c r="BQ479" s="90">
        <f t="shared" si="388"/>
        <v>0</v>
      </c>
      <c r="BR479" s="90">
        <f t="shared" si="388"/>
        <v>0</v>
      </c>
      <c r="BS479" s="90">
        <f t="shared" si="388"/>
        <v>0</v>
      </c>
      <c r="BT479" s="90">
        <f t="shared" si="388"/>
        <v>0</v>
      </c>
      <c r="BU479" s="90">
        <f t="shared" si="388"/>
        <v>0</v>
      </c>
      <c r="BV479" s="90">
        <f t="shared" si="388"/>
        <v>0</v>
      </c>
      <c r="BW479" s="90">
        <f t="shared" si="388"/>
        <v>0</v>
      </c>
      <c r="BX479" s="90">
        <f t="shared" ref="BX479:CV479" si="389">SUM(BX480:BX481)</f>
        <v>0</v>
      </c>
      <c r="BY479" s="90">
        <f t="shared" si="389"/>
        <v>0</v>
      </c>
      <c r="BZ479" s="90">
        <f t="shared" si="389"/>
        <v>0</v>
      </c>
      <c r="CA479" s="90">
        <f t="shared" si="389"/>
        <v>0</v>
      </c>
      <c r="CB479" s="90">
        <f t="shared" si="389"/>
        <v>0</v>
      </c>
      <c r="CC479" s="90">
        <f t="shared" si="389"/>
        <v>0</v>
      </c>
      <c r="CD479" s="90">
        <f t="shared" si="389"/>
        <v>0</v>
      </c>
      <c r="CE479" s="90">
        <f t="shared" si="389"/>
        <v>0</v>
      </c>
      <c r="CF479" s="90">
        <f t="shared" si="389"/>
        <v>0</v>
      </c>
      <c r="CG479" s="91">
        <f>SUM(CG480:CG481)</f>
        <v>0</v>
      </c>
      <c r="CH479" s="148">
        <f t="shared" ref="CH479:CK479" si="390">SUM(CH480:CH481)</f>
        <v>0</v>
      </c>
      <c r="CI479" s="148">
        <f t="shared" si="390"/>
        <v>0</v>
      </c>
      <c r="CJ479" s="148">
        <f t="shared" si="390"/>
        <v>0</v>
      </c>
      <c r="CK479" s="148">
        <f t="shared" si="390"/>
        <v>0</v>
      </c>
      <c r="CL479" s="8"/>
      <c r="CM479" s="153"/>
      <c r="CN479" s="21"/>
      <c r="CQ479" s="72"/>
    </row>
    <row r="480" spans="1:100" ht="14.15" customHeight="1" x14ac:dyDescent="0.4">
      <c r="A480" s="64">
        <f t="shared" si="359"/>
        <v>480</v>
      </c>
      <c r="B480" s="84"/>
      <c r="C480" s="155"/>
      <c r="D480" s="155"/>
      <c r="E480" s="84"/>
      <c r="F480" s="112"/>
      <c r="G480" s="84" t="s">
        <v>42</v>
      </c>
      <c r="H480" s="147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7"/>
      <c r="CH480" s="135"/>
      <c r="CI480" s="135"/>
      <c r="CJ480" s="135"/>
      <c r="CK480" s="135"/>
      <c r="CL480" s="8"/>
      <c r="CM480" s="89"/>
      <c r="CN480" s="21"/>
      <c r="CQ480" s="73">
        <f>IF(J480&gt;0,1,0)</f>
        <v>0</v>
      </c>
    </row>
    <row r="481" spans="1:100" ht="14.15" customHeight="1" x14ac:dyDescent="0.4">
      <c r="A481" s="64">
        <f t="shared" si="359"/>
        <v>481</v>
      </c>
      <c r="B481" s="84"/>
      <c r="C481" s="155"/>
      <c r="D481" s="155"/>
      <c r="E481" s="84"/>
      <c r="F481" s="112"/>
      <c r="G481" s="84" t="s">
        <v>55</v>
      </c>
      <c r="H481" s="147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7"/>
      <c r="CH481" s="135"/>
      <c r="CI481" s="135"/>
      <c r="CJ481" s="135"/>
      <c r="CK481" s="135"/>
      <c r="CL481" s="8"/>
      <c r="CM481" s="89"/>
      <c r="CN481" s="21"/>
      <c r="CQ481" s="77">
        <v>1</v>
      </c>
    </row>
    <row r="482" spans="1:100" ht="14.15" customHeight="1" x14ac:dyDescent="0.4">
      <c r="A482" s="64">
        <f t="shared" si="359"/>
        <v>482</v>
      </c>
      <c r="B482" s="84"/>
      <c r="C482" s="155"/>
      <c r="D482" s="155"/>
      <c r="E482" s="84"/>
      <c r="F482" s="112" t="s">
        <v>52</v>
      </c>
      <c r="G482" s="147" t="s">
        <v>220</v>
      </c>
      <c r="H482" s="84"/>
      <c r="I482" s="84"/>
      <c r="J482" s="74">
        <f t="shared" si="349"/>
        <v>0</v>
      </c>
      <c r="K482" s="90">
        <f>SUM(K483:K484)</f>
        <v>0</v>
      </c>
      <c r="L482" s="90">
        <f t="shared" ref="L482:BW482" si="391">SUM(L483:L484)</f>
        <v>0</v>
      </c>
      <c r="M482" s="90">
        <f t="shared" si="391"/>
        <v>0</v>
      </c>
      <c r="N482" s="90">
        <f t="shared" si="391"/>
        <v>0</v>
      </c>
      <c r="O482" s="90">
        <f t="shared" si="391"/>
        <v>0</v>
      </c>
      <c r="P482" s="90">
        <f t="shared" si="391"/>
        <v>0</v>
      </c>
      <c r="Q482" s="90">
        <f t="shared" si="391"/>
        <v>0</v>
      </c>
      <c r="R482" s="90">
        <f t="shared" si="391"/>
        <v>0</v>
      </c>
      <c r="S482" s="90">
        <f t="shared" si="391"/>
        <v>0</v>
      </c>
      <c r="T482" s="90">
        <f t="shared" si="391"/>
        <v>0</v>
      </c>
      <c r="U482" s="90">
        <f t="shared" si="391"/>
        <v>0</v>
      </c>
      <c r="V482" s="90">
        <f t="shared" si="391"/>
        <v>0</v>
      </c>
      <c r="W482" s="90">
        <f t="shared" si="391"/>
        <v>0</v>
      </c>
      <c r="X482" s="90">
        <f t="shared" si="391"/>
        <v>0</v>
      </c>
      <c r="Y482" s="90">
        <f t="shared" si="391"/>
        <v>0</v>
      </c>
      <c r="Z482" s="90">
        <f t="shared" si="391"/>
        <v>0</v>
      </c>
      <c r="AA482" s="90">
        <f t="shared" si="391"/>
        <v>0</v>
      </c>
      <c r="AB482" s="90">
        <f t="shared" si="391"/>
        <v>0</v>
      </c>
      <c r="AC482" s="90">
        <f t="shared" si="391"/>
        <v>0</v>
      </c>
      <c r="AD482" s="90">
        <f t="shared" si="391"/>
        <v>0</v>
      </c>
      <c r="AE482" s="90">
        <f t="shared" si="391"/>
        <v>0</v>
      </c>
      <c r="AF482" s="90">
        <f t="shared" si="391"/>
        <v>0</v>
      </c>
      <c r="AG482" s="90">
        <f t="shared" si="391"/>
        <v>0</v>
      </c>
      <c r="AH482" s="90">
        <f t="shared" si="391"/>
        <v>0</v>
      </c>
      <c r="AI482" s="90">
        <f t="shared" si="391"/>
        <v>0</v>
      </c>
      <c r="AJ482" s="90">
        <f t="shared" si="391"/>
        <v>0</v>
      </c>
      <c r="AK482" s="90">
        <f t="shared" si="391"/>
        <v>0</v>
      </c>
      <c r="AL482" s="90">
        <f t="shared" si="391"/>
        <v>0</v>
      </c>
      <c r="AM482" s="90">
        <f t="shared" si="391"/>
        <v>0</v>
      </c>
      <c r="AN482" s="90">
        <f t="shared" si="391"/>
        <v>0</v>
      </c>
      <c r="AO482" s="90">
        <f t="shared" si="391"/>
        <v>0</v>
      </c>
      <c r="AP482" s="90">
        <f t="shared" si="391"/>
        <v>0</v>
      </c>
      <c r="AQ482" s="90">
        <f t="shared" si="391"/>
        <v>0</v>
      </c>
      <c r="AR482" s="90">
        <f t="shared" si="391"/>
        <v>0</v>
      </c>
      <c r="AS482" s="90">
        <f t="shared" si="391"/>
        <v>0</v>
      </c>
      <c r="AT482" s="90">
        <f t="shared" si="391"/>
        <v>0</v>
      </c>
      <c r="AU482" s="90">
        <f t="shared" si="391"/>
        <v>0</v>
      </c>
      <c r="AV482" s="90">
        <f t="shared" si="391"/>
        <v>0</v>
      </c>
      <c r="AW482" s="90">
        <f t="shared" si="391"/>
        <v>0</v>
      </c>
      <c r="AX482" s="90">
        <f t="shared" si="391"/>
        <v>0</v>
      </c>
      <c r="AY482" s="90">
        <f t="shared" si="391"/>
        <v>0</v>
      </c>
      <c r="AZ482" s="90">
        <f t="shared" si="391"/>
        <v>0</v>
      </c>
      <c r="BA482" s="90">
        <f t="shared" si="391"/>
        <v>0</v>
      </c>
      <c r="BB482" s="90">
        <f t="shared" si="391"/>
        <v>0</v>
      </c>
      <c r="BC482" s="90">
        <f t="shared" si="391"/>
        <v>0</v>
      </c>
      <c r="BD482" s="90">
        <f t="shared" si="391"/>
        <v>0</v>
      </c>
      <c r="BE482" s="90">
        <f t="shared" si="391"/>
        <v>0</v>
      </c>
      <c r="BF482" s="90">
        <f t="shared" si="391"/>
        <v>0</v>
      </c>
      <c r="BG482" s="90">
        <f t="shared" si="391"/>
        <v>0</v>
      </c>
      <c r="BH482" s="90">
        <f t="shared" si="391"/>
        <v>0</v>
      </c>
      <c r="BI482" s="90">
        <f t="shared" si="391"/>
        <v>0</v>
      </c>
      <c r="BJ482" s="90">
        <f t="shared" si="391"/>
        <v>0</v>
      </c>
      <c r="BK482" s="90">
        <f t="shared" si="391"/>
        <v>0</v>
      </c>
      <c r="BL482" s="90">
        <f t="shared" si="391"/>
        <v>0</v>
      </c>
      <c r="BM482" s="90">
        <f t="shared" si="391"/>
        <v>0</v>
      </c>
      <c r="BN482" s="90">
        <f t="shared" si="391"/>
        <v>0</v>
      </c>
      <c r="BO482" s="90">
        <f t="shared" si="391"/>
        <v>0</v>
      </c>
      <c r="BP482" s="90">
        <f t="shared" si="391"/>
        <v>0</v>
      </c>
      <c r="BQ482" s="90">
        <f t="shared" si="391"/>
        <v>0</v>
      </c>
      <c r="BR482" s="90">
        <f t="shared" si="391"/>
        <v>0</v>
      </c>
      <c r="BS482" s="90">
        <f t="shared" si="391"/>
        <v>0</v>
      </c>
      <c r="BT482" s="90">
        <f t="shared" si="391"/>
        <v>0</v>
      </c>
      <c r="BU482" s="90">
        <f t="shared" si="391"/>
        <v>0</v>
      </c>
      <c r="BV482" s="90">
        <f t="shared" si="391"/>
        <v>0</v>
      </c>
      <c r="BW482" s="90">
        <f t="shared" si="391"/>
        <v>0</v>
      </c>
      <c r="BX482" s="90">
        <f t="shared" ref="BX482:CV482" si="392">SUM(BX483:BX484)</f>
        <v>0</v>
      </c>
      <c r="BY482" s="90">
        <f t="shared" si="392"/>
        <v>0</v>
      </c>
      <c r="BZ482" s="90">
        <f t="shared" si="392"/>
        <v>0</v>
      </c>
      <c r="CA482" s="90">
        <f t="shared" si="392"/>
        <v>0</v>
      </c>
      <c r="CB482" s="90">
        <f t="shared" si="392"/>
        <v>0</v>
      </c>
      <c r="CC482" s="90">
        <f t="shared" si="392"/>
        <v>0</v>
      </c>
      <c r="CD482" s="90">
        <f t="shared" si="392"/>
        <v>0</v>
      </c>
      <c r="CE482" s="90">
        <f t="shared" si="392"/>
        <v>0</v>
      </c>
      <c r="CF482" s="90">
        <f t="shared" si="392"/>
        <v>0</v>
      </c>
      <c r="CG482" s="91">
        <f>SUM(CG483:CG484)</f>
        <v>0</v>
      </c>
      <c r="CH482" s="148">
        <f t="shared" ref="CH482:CK482" si="393">SUM(CH483:CH484)</f>
        <v>0</v>
      </c>
      <c r="CI482" s="148">
        <f t="shared" si="393"/>
        <v>0</v>
      </c>
      <c r="CJ482" s="148">
        <f t="shared" si="393"/>
        <v>0</v>
      </c>
      <c r="CK482" s="148">
        <f t="shared" si="393"/>
        <v>0</v>
      </c>
      <c r="CL482" s="8"/>
      <c r="CM482" s="89"/>
      <c r="CN482" s="21"/>
    </row>
    <row r="483" spans="1:100" ht="14.15" customHeight="1" x14ac:dyDescent="0.4">
      <c r="A483" s="64">
        <f t="shared" si="359"/>
        <v>483</v>
      </c>
      <c r="B483" s="84"/>
      <c r="C483" s="155"/>
      <c r="D483" s="155"/>
      <c r="E483" s="84"/>
      <c r="F483" s="112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7"/>
      <c r="CH483" s="135"/>
      <c r="CI483" s="135"/>
      <c r="CJ483" s="135"/>
      <c r="CK483" s="135"/>
      <c r="CL483" s="8"/>
      <c r="CM483" s="89"/>
      <c r="CN483" s="21"/>
    </row>
    <row r="484" spans="1:100" ht="14.15" customHeight="1" x14ac:dyDescent="0.4">
      <c r="A484" s="64">
        <f t="shared" si="359"/>
        <v>484</v>
      </c>
      <c r="B484" s="84"/>
      <c r="C484" s="155"/>
      <c r="D484" s="155"/>
      <c r="E484" s="84"/>
      <c r="F484" s="112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7"/>
      <c r="CH484" s="135"/>
      <c r="CI484" s="135"/>
      <c r="CJ484" s="135"/>
      <c r="CK484" s="135"/>
      <c r="CL484" s="8"/>
      <c r="CM484" s="89"/>
      <c r="CN484" s="21"/>
    </row>
    <row r="485" spans="1:100" s="125" customFormat="1" ht="14.15" customHeight="1" x14ac:dyDescent="0.4">
      <c r="A485" s="93">
        <f t="shared" si="359"/>
        <v>485</v>
      </c>
      <c r="B485" s="94"/>
      <c r="C485" s="161"/>
      <c r="D485" s="161"/>
      <c r="E485" s="94"/>
      <c r="F485" s="94"/>
      <c r="G485" s="94"/>
      <c r="H485" s="94"/>
      <c r="I485" s="95"/>
      <c r="J485" s="96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7"/>
      <c r="AV485" s="97"/>
      <c r="AW485" s="97"/>
      <c r="AX485" s="97"/>
      <c r="AY485" s="97"/>
      <c r="AZ485" s="97"/>
      <c r="BA485" s="97"/>
      <c r="BB485" s="97"/>
      <c r="BC485" s="97"/>
      <c r="BD485" s="97"/>
      <c r="BE485" s="97"/>
      <c r="BF485" s="97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7"/>
      <c r="BS485" s="97"/>
      <c r="BT485" s="97"/>
      <c r="BU485" s="97"/>
      <c r="BV485" s="97"/>
      <c r="BW485" s="97"/>
      <c r="BX485" s="97"/>
      <c r="BY485" s="97"/>
      <c r="BZ485" s="97"/>
      <c r="CA485" s="97"/>
      <c r="CB485" s="97"/>
      <c r="CC485" s="97"/>
      <c r="CD485" s="97"/>
      <c r="CE485" s="97"/>
      <c r="CF485" s="97"/>
      <c r="CG485" s="98"/>
      <c r="CH485" s="99"/>
      <c r="CI485" s="99"/>
      <c r="CJ485" s="99"/>
      <c r="CK485" s="99"/>
      <c r="CL485" s="8"/>
      <c r="CM485" s="89"/>
      <c r="CN485" s="123"/>
      <c r="CO485" s="124"/>
      <c r="CP485" s="124"/>
      <c r="CQ485" s="124"/>
      <c r="CR485" s="124"/>
      <c r="CS485" s="124"/>
      <c r="CT485" s="124"/>
      <c r="CU485" s="124"/>
      <c r="CV485" s="124"/>
    </row>
    <row r="486" spans="1:100" ht="14.15" customHeight="1" x14ac:dyDescent="0.4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10"/>
      <c r="G486" s="82"/>
      <c r="H486" s="82"/>
      <c r="I486" s="82"/>
      <c r="J486" s="74">
        <f t="shared" si="349"/>
        <v>390601.8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195300.9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195300.9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9"/>
      <c r="CN486" s="21"/>
    </row>
    <row r="487" spans="1:100" ht="14.15" customHeight="1" x14ac:dyDescent="0.4">
      <c r="A487" s="64">
        <f t="shared" si="359"/>
        <v>487</v>
      </c>
      <c r="B487" s="84"/>
      <c r="C487" s="155"/>
      <c r="D487" s="156" t="s">
        <v>189</v>
      </c>
      <c r="E487" s="120" t="s">
        <v>19</v>
      </c>
      <c r="F487" s="112"/>
      <c r="G487" s="84"/>
      <c r="H487" s="84"/>
      <c r="I487" s="84"/>
      <c r="J487" s="74">
        <f t="shared" si="349"/>
        <v>390601.8</v>
      </c>
      <c r="K487" s="90">
        <f>SUM(K488:K489)</f>
        <v>0</v>
      </c>
      <c r="L487" s="90">
        <f t="shared" ref="L487:BW487" si="397">SUM(L488:L489)</f>
        <v>0</v>
      </c>
      <c r="M487" s="90">
        <f t="shared" si="397"/>
        <v>195300.9</v>
      </c>
      <c r="N487" s="90">
        <f t="shared" si="397"/>
        <v>0</v>
      </c>
      <c r="O487" s="90">
        <f t="shared" si="397"/>
        <v>0</v>
      </c>
      <c r="P487" s="90">
        <f t="shared" si="397"/>
        <v>0</v>
      </c>
      <c r="Q487" s="90">
        <f t="shared" si="397"/>
        <v>195300.9</v>
      </c>
      <c r="R487" s="90">
        <f t="shared" si="397"/>
        <v>0</v>
      </c>
      <c r="S487" s="90">
        <f t="shared" si="397"/>
        <v>0</v>
      </c>
      <c r="T487" s="90">
        <f t="shared" si="397"/>
        <v>0</v>
      </c>
      <c r="U487" s="90">
        <f t="shared" si="397"/>
        <v>0</v>
      </c>
      <c r="V487" s="90">
        <f t="shared" si="397"/>
        <v>0</v>
      </c>
      <c r="W487" s="90">
        <f t="shared" si="397"/>
        <v>0</v>
      </c>
      <c r="X487" s="90">
        <f t="shared" si="397"/>
        <v>0</v>
      </c>
      <c r="Y487" s="90">
        <f t="shared" si="397"/>
        <v>0</v>
      </c>
      <c r="Z487" s="90">
        <f t="shared" si="397"/>
        <v>0</v>
      </c>
      <c r="AA487" s="90">
        <f t="shared" si="397"/>
        <v>0</v>
      </c>
      <c r="AB487" s="90">
        <f t="shared" si="397"/>
        <v>0</v>
      </c>
      <c r="AC487" s="90">
        <f t="shared" si="397"/>
        <v>0</v>
      </c>
      <c r="AD487" s="90">
        <f t="shared" si="397"/>
        <v>0</v>
      </c>
      <c r="AE487" s="90">
        <f t="shared" si="397"/>
        <v>0</v>
      </c>
      <c r="AF487" s="90">
        <f t="shared" si="397"/>
        <v>0</v>
      </c>
      <c r="AG487" s="90">
        <f t="shared" si="397"/>
        <v>0</v>
      </c>
      <c r="AH487" s="90">
        <f t="shared" si="397"/>
        <v>0</v>
      </c>
      <c r="AI487" s="90">
        <f t="shared" si="397"/>
        <v>0</v>
      </c>
      <c r="AJ487" s="90">
        <f t="shared" si="397"/>
        <v>0</v>
      </c>
      <c r="AK487" s="90">
        <f t="shared" si="397"/>
        <v>0</v>
      </c>
      <c r="AL487" s="90">
        <f t="shared" si="397"/>
        <v>0</v>
      </c>
      <c r="AM487" s="90">
        <f t="shared" si="397"/>
        <v>0</v>
      </c>
      <c r="AN487" s="90">
        <f t="shared" si="397"/>
        <v>0</v>
      </c>
      <c r="AO487" s="90">
        <f t="shared" si="397"/>
        <v>0</v>
      </c>
      <c r="AP487" s="90">
        <f t="shared" si="397"/>
        <v>0</v>
      </c>
      <c r="AQ487" s="90">
        <f t="shared" si="397"/>
        <v>0</v>
      </c>
      <c r="AR487" s="90">
        <f t="shared" si="397"/>
        <v>0</v>
      </c>
      <c r="AS487" s="90">
        <f t="shared" si="397"/>
        <v>0</v>
      </c>
      <c r="AT487" s="90">
        <f t="shared" si="397"/>
        <v>0</v>
      </c>
      <c r="AU487" s="90">
        <f t="shared" si="397"/>
        <v>0</v>
      </c>
      <c r="AV487" s="90">
        <f t="shared" si="397"/>
        <v>0</v>
      </c>
      <c r="AW487" s="90">
        <f t="shared" si="397"/>
        <v>0</v>
      </c>
      <c r="AX487" s="90">
        <f t="shared" si="397"/>
        <v>0</v>
      </c>
      <c r="AY487" s="90">
        <f t="shared" si="397"/>
        <v>0</v>
      </c>
      <c r="AZ487" s="90">
        <f t="shared" si="397"/>
        <v>0</v>
      </c>
      <c r="BA487" s="90">
        <f t="shared" si="397"/>
        <v>0</v>
      </c>
      <c r="BB487" s="90">
        <f t="shared" si="397"/>
        <v>0</v>
      </c>
      <c r="BC487" s="90">
        <f t="shared" si="397"/>
        <v>0</v>
      </c>
      <c r="BD487" s="90">
        <f t="shared" si="397"/>
        <v>0</v>
      </c>
      <c r="BE487" s="90">
        <f t="shared" si="397"/>
        <v>0</v>
      </c>
      <c r="BF487" s="90">
        <f t="shared" si="397"/>
        <v>0</v>
      </c>
      <c r="BG487" s="90">
        <f t="shared" si="397"/>
        <v>0</v>
      </c>
      <c r="BH487" s="90">
        <f t="shared" si="397"/>
        <v>0</v>
      </c>
      <c r="BI487" s="90">
        <f t="shared" si="397"/>
        <v>0</v>
      </c>
      <c r="BJ487" s="90">
        <f t="shared" si="397"/>
        <v>0</v>
      </c>
      <c r="BK487" s="90">
        <f t="shared" si="397"/>
        <v>0</v>
      </c>
      <c r="BL487" s="90">
        <f t="shared" si="397"/>
        <v>0</v>
      </c>
      <c r="BM487" s="90">
        <f t="shared" si="397"/>
        <v>0</v>
      </c>
      <c r="BN487" s="90">
        <f t="shared" si="397"/>
        <v>0</v>
      </c>
      <c r="BO487" s="90">
        <f t="shared" si="397"/>
        <v>0</v>
      </c>
      <c r="BP487" s="90">
        <f t="shared" si="397"/>
        <v>0</v>
      </c>
      <c r="BQ487" s="90">
        <f t="shared" si="397"/>
        <v>0</v>
      </c>
      <c r="BR487" s="90">
        <f t="shared" si="397"/>
        <v>0</v>
      </c>
      <c r="BS487" s="90">
        <f t="shared" si="397"/>
        <v>0</v>
      </c>
      <c r="BT487" s="90">
        <f t="shared" si="397"/>
        <v>0</v>
      </c>
      <c r="BU487" s="90">
        <f t="shared" si="397"/>
        <v>0</v>
      </c>
      <c r="BV487" s="90">
        <f t="shared" si="397"/>
        <v>0</v>
      </c>
      <c r="BW487" s="90">
        <f t="shared" si="397"/>
        <v>0</v>
      </c>
      <c r="BX487" s="90">
        <f t="shared" ref="BX487:CV487" si="398">SUM(BX488:BX489)</f>
        <v>0</v>
      </c>
      <c r="BY487" s="90">
        <f t="shared" si="398"/>
        <v>0</v>
      </c>
      <c r="BZ487" s="90">
        <f t="shared" si="398"/>
        <v>0</v>
      </c>
      <c r="CA487" s="90">
        <f t="shared" si="398"/>
        <v>0</v>
      </c>
      <c r="CB487" s="90">
        <f t="shared" si="398"/>
        <v>0</v>
      </c>
      <c r="CC487" s="90">
        <f t="shared" si="398"/>
        <v>0</v>
      </c>
      <c r="CD487" s="90">
        <f t="shared" si="398"/>
        <v>0</v>
      </c>
      <c r="CE487" s="90">
        <f t="shared" si="398"/>
        <v>0</v>
      </c>
      <c r="CF487" s="90">
        <f t="shared" si="398"/>
        <v>0</v>
      </c>
      <c r="CG487" s="91">
        <f>SUM(CG488:CG489)</f>
        <v>0</v>
      </c>
      <c r="CH487" s="148">
        <f t="shared" ref="CH487:CK487" si="399">SUM(CH488:CH489)</f>
        <v>0</v>
      </c>
      <c r="CI487" s="148">
        <f t="shared" si="399"/>
        <v>0</v>
      </c>
      <c r="CJ487" s="148">
        <f t="shared" si="399"/>
        <v>0</v>
      </c>
      <c r="CK487" s="148">
        <f t="shared" si="399"/>
        <v>0</v>
      </c>
      <c r="CL487" s="8"/>
      <c r="CM487" s="89"/>
      <c r="CN487" s="21"/>
    </row>
    <row r="488" spans="1:100" ht="14.15" customHeight="1" x14ac:dyDescent="0.4">
      <c r="A488" s="64">
        <f t="shared" si="359"/>
        <v>488</v>
      </c>
      <c r="B488" s="84"/>
      <c r="C488" s="155"/>
      <c r="D488" s="155"/>
      <c r="E488" s="112" t="s">
        <v>20</v>
      </c>
      <c r="F488" s="147" t="s">
        <v>223</v>
      </c>
      <c r="G488" s="84"/>
      <c r="H488" s="84"/>
      <c r="I488" s="84"/>
      <c r="J488" s="74">
        <f t="shared" si="349"/>
        <v>390601.8</v>
      </c>
      <c r="K488" s="85"/>
      <c r="L488" s="85"/>
      <c r="M488" s="85">
        <v>195300.9</v>
      </c>
      <c r="N488" s="85"/>
      <c r="O488" s="85"/>
      <c r="P488" s="85"/>
      <c r="Q488" s="85">
        <v>195300.9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7"/>
      <c r="CH488" s="135"/>
      <c r="CI488" s="135"/>
      <c r="CJ488" s="135"/>
      <c r="CK488" s="135"/>
      <c r="CL488" s="8"/>
      <c r="CM488" s="89"/>
      <c r="CN488" s="21"/>
    </row>
    <row r="489" spans="1:100" ht="14.15" customHeight="1" x14ac:dyDescent="0.4">
      <c r="A489" s="64">
        <f t="shared" si="359"/>
        <v>489</v>
      </c>
      <c r="B489" s="84"/>
      <c r="C489" s="155"/>
      <c r="D489" s="155"/>
      <c r="E489" s="112" t="s">
        <v>22</v>
      </c>
      <c r="F489" s="147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7"/>
      <c r="CH489" s="135"/>
      <c r="CI489" s="135"/>
      <c r="CJ489" s="135"/>
      <c r="CK489" s="135"/>
      <c r="CL489" s="8"/>
      <c r="CM489" s="89"/>
    </row>
    <row r="490" spans="1:100" ht="14.15" customHeight="1" x14ac:dyDescent="0.4">
      <c r="A490" s="64">
        <f t="shared" si="359"/>
        <v>490</v>
      </c>
      <c r="B490" s="84"/>
      <c r="C490" s="155"/>
      <c r="D490" s="156" t="s">
        <v>200</v>
      </c>
      <c r="E490" s="120" t="s">
        <v>35</v>
      </c>
      <c r="F490" s="112"/>
      <c r="G490" s="84"/>
      <c r="H490" s="84"/>
      <c r="I490" s="84"/>
      <c r="J490" s="74">
        <f t="shared" si="349"/>
        <v>0</v>
      </c>
      <c r="K490" s="90">
        <f>SUM(K491:K492)</f>
        <v>0</v>
      </c>
      <c r="L490" s="90">
        <f t="shared" ref="L490:BW490" si="400">SUM(L491:L492)</f>
        <v>0</v>
      </c>
      <c r="M490" s="90">
        <f t="shared" si="400"/>
        <v>0</v>
      </c>
      <c r="N490" s="90">
        <f t="shared" si="400"/>
        <v>0</v>
      </c>
      <c r="O490" s="90">
        <f t="shared" si="400"/>
        <v>0</v>
      </c>
      <c r="P490" s="90">
        <f t="shared" si="400"/>
        <v>0</v>
      </c>
      <c r="Q490" s="90">
        <f t="shared" si="400"/>
        <v>0</v>
      </c>
      <c r="R490" s="90">
        <f t="shared" si="400"/>
        <v>0</v>
      </c>
      <c r="S490" s="90">
        <f t="shared" si="400"/>
        <v>0</v>
      </c>
      <c r="T490" s="90">
        <f t="shared" si="400"/>
        <v>0</v>
      </c>
      <c r="U490" s="90">
        <f t="shared" si="400"/>
        <v>0</v>
      </c>
      <c r="V490" s="90">
        <f t="shared" si="400"/>
        <v>0</v>
      </c>
      <c r="W490" s="90">
        <f t="shared" si="400"/>
        <v>0</v>
      </c>
      <c r="X490" s="90">
        <f t="shared" si="400"/>
        <v>0</v>
      </c>
      <c r="Y490" s="90">
        <f t="shared" si="400"/>
        <v>0</v>
      </c>
      <c r="Z490" s="90">
        <f t="shared" si="400"/>
        <v>0</v>
      </c>
      <c r="AA490" s="90">
        <f t="shared" si="400"/>
        <v>0</v>
      </c>
      <c r="AB490" s="90">
        <f t="shared" si="400"/>
        <v>0</v>
      </c>
      <c r="AC490" s="90">
        <f t="shared" si="400"/>
        <v>0</v>
      </c>
      <c r="AD490" s="90">
        <f t="shared" si="400"/>
        <v>0</v>
      </c>
      <c r="AE490" s="90">
        <f t="shared" si="400"/>
        <v>0</v>
      </c>
      <c r="AF490" s="90">
        <f t="shared" si="400"/>
        <v>0</v>
      </c>
      <c r="AG490" s="90">
        <f t="shared" si="400"/>
        <v>0</v>
      </c>
      <c r="AH490" s="90">
        <f t="shared" si="400"/>
        <v>0</v>
      </c>
      <c r="AI490" s="90">
        <f t="shared" si="400"/>
        <v>0</v>
      </c>
      <c r="AJ490" s="90">
        <f t="shared" si="400"/>
        <v>0</v>
      </c>
      <c r="AK490" s="90">
        <f t="shared" si="400"/>
        <v>0</v>
      </c>
      <c r="AL490" s="90">
        <f t="shared" si="400"/>
        <v>0</v>
      </c>
      <c r="AM490" s="90">
        <f t="shared" si="400"/>
        <v>0</v>
      </c>
      <c r="AN490" s="90">
        <f t="shared" si="400"/>
        <v>0</v>
      </c>
      <c r="AO490" s="90">
        <f t="shared" si="400"/>
        <v>0</v>
      </c>
      <c r="AP490" s="90">
        <f t="shared" si="400"/>
        <v>0</v>
      </c>
      <c r="AQ490" s="90">
        <f t="shared" si="400"/>
        <v>0</v>
      </c>
      <c r="AR490" s="90">
        <f t="shared" si="400"/>
        <v>0</v>
      </c>
      <c r="AS490" s="90">
        <f t="shared" si="400"/>
        <v>0</v>
      </c>
      <c r="AT490" s="90">
        <f t="shared" si="400"/>
        <v>0</v>
      </c>
      <c r="AU490" s="90">
        <f t="shared" si="400"/>
        <v>0</v>
      </c>
      <c r="AV490" s="90">
        <f t="shared" si="400"/>
        <v>0</v>
      </c>
      <c r="AW490" s="90">
        <f t="shared" si="400"/>
        <v>0</v>
      </c>
      <c r="AX490" s="90">
        <f t="shared" si="400"/>
        <v>0</v>
      </c>
      <c r="AY490" s="90">
        <f t="shared" si="400"/>
        <v>0</v>
      </c>
      <c r="AZ490" s="90">
        <f t="shared" si="400"/>
        <v>0</v>
      </c>
      <c r="BA490" s="90">
        <f t="shared" si="400"/>
        <v>0</v>
      </c>
      <c r="BB490" s="90">
        <f t="shared" si="400"/>
        <v>0</v>
      </c>
      <c r="BC490" s="90">
        <f t="shared" si="400"/>
        <v>0</v>
      </c>
      <c r="BD490" s="90">
        <f t="shared" si="400"/>
        <v>0</v>
      </c>
      <c r="BE490" s="90">
        <f t="shared" si="400"/>
        <v>0</v>
      </c>
      <c r="BF490" s="90">
        <f t="shared" si="400"/>
        <v>0</v>
      </c>
      <c r="BG490" s="90">
        <f t="shared" si="400"/>
        <v>0</v>
      </c>
      <c r="BH490" s="90">
        <f t="shared" si="400"/>
        <v>0</v>
      </c>
      <c r="BI490" s="90">
        <f t="shared" si="400"/>
        <v>0</v>
      </c>
      <c r="BJ490" s="90">
        <f t="shared" si="400"/>
        <v>0</v>
      </c>
      <c r="BK490" s="90">
        <f t="shared" si="400"/>
        <v>0</v>
      </c>
      <c r="BL490" s="90">
        <f t="shared" si="400"/>
        <v>0</v>
      </c>
      <c r="BM490" s="90">
        <f t="shared" si="400"/>
        <v>0</v>
      </c>
      <c r="BN490" s="90">
        <f t="shared" si="400"/>
        <v>0</v>
      </c>
      <c r="BO490" s="90">
        <f t="shared" si="400"/>
        <v>0</v>
      </c>
      <c r="BP490" s="90">
        <f t="shared" si="400"/>
        <v>0</v>
      </c>
      <c r="BQ490" s="90">
        <f t="shared" si="400"/>
        <v>0</v>
      </c>
      <c r="BR490" s="90">
        <f t="shared" si="400"/>
        <v>0</v>
      </c>
      <c r="BS490" s="90">
        <f t="shared" si="400"/>
        <v>0</v>
      </c>
      <c r="BT490" s="90">
        <f t="shared" si="400"/>
        <v>0</v>
      </c>
      <c r="BU490" s="90">
        <f t="shared" si="400"/>
        <v>0</v>
      </c>
      <c r="BV490" s="90">
        <f t="shared" si="400"/>
        <v>0</v>
      </c>
      <c r="BW490" s="90">
        <f t="shared" si="400"/>
        <v>0</v>
      </c>
      <c r="BX490" s="90">
        <f t="shared" ref="BX490:CV490" si="401">SUM(BX491:BX492)</f>
        <v>0</v>
      </c>
      <c r="BY490" s="90">
        <f t="shared" si="401"/>
        <v>0</v>
      </c>
      <c r="BZ490" s="90">
        <f t="shared" si="401"/>
        <v>0</v>
      </c>
      <c r="CA490" s="90">
        <f t="shared" si="401"/>
        <v>0</v>
      </c>
      <c r="CB490" s="90">
        <f t="shared" si="401"/>
        <v>0</v>
      </c>
      <c r="CC490" s="90">
        <f t="shared" si="401"/>
        <v>0</v>
      </c>
      <c r="CD490" s="90">
        <f t="shared" si="401"/>
        <v>0</v>
      </c>
      <c r="CE490" s="90">
        <f t="shared" si="401"/>
        <v>0</v>
      </c>
      <c r="CF490" s="90">
        <f t="shared" si="401"/>
        <v>0</v>
      </c>
      <c r="CG490" s="91">
        <f>SUM(CG491:CG492)</f>
        <v>0</v>
      </c>
      <c r="CH490" s="148">
        <f t="shared" ref="CH490:CK490" si="402">SUM(CH491:CH492)</f>
        <v>0</v>
      </c>
      <c r="CI490" s="148">
        <f t="shared" si="402"/>
        <v>0</v>
      </c>
      <c r="CJ490" s="148">
        <f t="shared" si="402"/>
        <v>0</v>
      </c>
      <c r="CK490" s="148">
        <f t="shared" si="402"/>
        <v>0</v>
      </c>
      <c r="CL490" s="8"/>
      <c r="CM490" s="89"/>
    </row>
    <row r="491" spans="1:100" ht="14.15" customHeight="1" x14ac:dyDescent="0.4">
      <c r="A491" s="64">
        <f t="shared" si="359"/>
        <v>491</v>
      </c>
      <c r="B491" s="84"/>
      <c r="C491" s="155"/>
      <c r="D491" s="155"/>
      <c r="E491" s="112" t="s">
        <v>20</v>
      </c>
      <c r="F491" s="147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7"/>
      <c r="CH491" s="135"/>
      <c r="CI491" s="135"/>
      <c r="CJ491" s="135"/>
      <c r="CK491" s="135"/>
      <c r="CL491" s="8"/>
      <c r="CM491" s="89"/>
    </row>
    <row r="492" spans="1:100" ht="14.15" customHeight="1" x14ac:dyDescent="0.4">
      <c r="A492" s="64">
        <f t="shared" si="359"/>
        <v>492</v>
      </c>
      <c r="B492" s="84"/>
      <c r="C492" s="155"/>
      <c r="D492" s="155"/>
      <c r="E492" s="112" t="s">
        <v>22</v>
      </c>
      <c r="F492" s="147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7"/>
      <c r="CH492" s="135"/>
      <c r="CI492" s="135"/>
      <c r="CJ492" s="135"/>
      <c r="CK492" s="135"/>
      <c r="CL492" s="125"/>
      <c r="CM492" s="162"/>
    </row>
    <row r="493" spans="1:100" ht="14.15" customHeight="1" x14ac:dyDescent="0.4">
      <c r="A493" s="64">
        <f t="shared" si="359"/>
        <v>493</v>
      </c>
      <c r="B493" s="84"/>
      <c r="C493" s="155"/>
      <c r="D493" s="155"/>
      <c r="E493" s="112"/>
      <c r="F493" s="147"/>
      <c r="G493" s="84"/>
      <c r="H493" s="84"/>
      <c r="I493" s="84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90"/>
      <c r="BE493" s="90"/>
      <c r="BF493" s="90"/>
      <c r="BG493" s="90"/>
      <c r="BH493" s="90"/>
      <c r="BI493" s="90"/>
      <c r="BJ493" s="90"/>
      <c r="BK493" s="90"/>
      <c r="BL493" s="90"/>
      <c r="BM493" s="90"/>
      <c r="BN493" s="90"/>
      <c r="BO493" s="90"/>
      <c r="BP493" s="90"/>
      <c r="BQ493" s="90"/>
      <c r="BR493" s="90"/>
      <c r="BS493" s="90"/>
      <c r="BT493" s="90"/>
      <c r="BU493" s="90"/>
      <c r="BV493" s="90"/>
      <c r="BW493" s="90"/>
      <c r="BX493" s="90"/>
      <c r="BY493" s="90"/>
      <c r="BZ493" s="90"/>
      <c r="CA493" s="90"/>
      <c r="CB493" s="90"/>
      <c r="CC493" s="90"/>
      <c r="CD493" s="90"/>
      <c r="CE493" s="90"/>
      <c r="CF493" s="90"/>
      <c r="CG493" s="91"/>
      <c r="CH493" s="148"/>
      <c r="CI493" s="148"/>
      <c r="CJ493" s="148"/>
      <c r="CK493" s="148"/>
      <c r="CL493" s="125"/>
      <c r="CM493" s="125"/>
    </row>
    <row r="494" spans="1:100" ht="14.15" customHeight="1" x14ac:dyDescent="0.3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7"/>
      <c r="G494" s="84"/>
      <c r="H494" s="84"/>
      <c r="I494" s="84"/>
      <c r="J494" s="74">
        <f t="shared" si="349"/>
        <v>2306.2799999999997</v>
      </c>
      <c r="K494" s="163"/>
      <c r="L494" s="163"/>
      <c r="M494" s="163">
        <v>427.87</v>
      </c>
      <c r="N494" s="163"/>
      <c r="O494" s="163">
        <v>151.41</v>
      </c>
      <c r="P494" s="163">
        <v>107.7</v>
      </c>
      <c r="Q494" s="163">
        <v>1394.08</v>
      </c>
      <c r="R494" s="163"/>
      <c r="S494" s="163"/>
      <c r="T494" s="163"/>
      <c r="U494" s="163"/>
      <c r="V494" s="163"/>
      <c r="W494" s="163"/>
      <c r="X494" s="163"/>
      <c r="Y494" s="163"/>
      <c r="Z494" s="163"/>
      <c r="AA494" s="163"/>
      <c r="AB494" s="163"/>
      <c r="AC494" s="163"/>
      <c r="AD494" s="163"/>
      <c r="AE494" s="163">
        <v>82.68</v>
      </c>
      <c r="AF494" s="163">
        <v>36.43</v>
      </c>
      <c r="AG494" s="163">
        <v>26.92</v>
      </c>
      <c r="AH494" s="163">
        <v>79.19</v>
      </c>
      <c r="AI494" s="163"/>
      <c r="AJ494" s="163"/>
      <c r="AK494" s="163"/>
      <c r="AL494" s="163"/>
      <c r="AM494" s="163"/>
      <c r="AN494" s="163"/>
      <c r="AO494" s="163"/>
      <c r="AP494" s="163"/>
      <c r="AQ494" s="163"/>
      <c r="AR494" s="163"/>
      <c r="AS494" s="163"/>
      <c r="AT494" s="163"/>
      <c r="AU494" s="163"/>
      <c r="AV494" s="163"/>
      <c r="AW494" s="163"/>
      <c r="AX494" s="163"/>
      <c r="AY494" s="163"/>
      <c r="AZ494" s="163"/>
      <c r="BA494" s="163"/>
      <c r="BB494" s="163"/>
      <c r="BC494" s="163"/>
      <c r="BD494" s="163"/>
      <c r="BE494" s="163"/>
      <c r="BF494" s="163"/>
      <c r="BG494" s="163"/>
      <c r="BH494" s="163"/>
      <c r="BI494" s="163"/>
      <c r="BJ494" s="163"/>
      <c r="BK494" s="163"/>
      <c r="BL494" s="163"/>
      <c r="BM494" s="163"/>
      <c r="BN494" s="163"/>
      <c r="BO494" s="163"/>
      <c r="BP494" s="163"/>
      <c r="BQ494" s="163"/>
      <c r="BR494" s="163"/>
      <c r="BS494" s="163"/>
      <c r="BT494" s="163"/>
      <c r="BU494" s="163"/>
      <c r="BV494" s="163"/>
      <c r="BW494" s="163"/>
      <c r="BX494" s="163"/>
      <c r="BY494" s="163"/>
      <c r="BZ494" s="163"/>
      <c r="CA494" s="163"/>
      <c r="CB494" s="163"/>
      <c r="CC494" s="163"/>
      <c r="CD494" s="163"/>
      <c r="CE494" s="163"/>
      <c r="CF494" s="163"/>
      <c r="CG494" s="164"/>
      <c r="CH494" s="163"/>
      <c r="CI494" s="163"/>
      <c r="CJ494" s="163"/>
      <c r="CK494" s="163"/>
      <c r="CL494" s="125"/>
      <c r="CM494" s="125"/>
    </row>
    <row r="495" spans="1:100" ht="14.15" customHeight="1" x14ac:dyDescent="0.3">
      <c r="A495" s="165">
        <f t="shared" si="359"/>
        <v>495</v>
      </c>
      <c r="B495" s="166"/>
      <c r="C495" s="166"/>
      <c r="D495" s="166"/>
      <c r="E495" s="167"/>
      <c r="F495" s="168"/>
      <c r="G495" s="166"/>
      <c r="H495" s="166"/>
      <c r="I495" s="169"/>
      <c r="J495" s="170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1"/>
      <c r="AT495" s="171"/>
      <c r="AU495" s="171"/>
      <c r="AV495" s="171"/>
      <c r="AW495" s="171"/>
      <c r="AX495" s="171"/>
      <c r="AY495" s="171"/>
      <c r="AZ495" s="171"/>
      <c r="BA495" s="171"/>
      <c r="BB495" s="171"/>
      <c r="BC495" s="171"/>
      <c r="BD495" s="171"/>
      <c r="BE495" s="171"/>
      <c r="BF495" s="171"/>
      <c r="BG495" s="171"/>
      <c r="BH495" s="171"/>
      <c r="BI495" s="171"/>
      <c r="BJ495" s="171"/>
      <c r="BK495" s="171"/>
      <c r="BL495" s="171"/>
      <c r="BM495" s="171"/>
      <c r="BN495" s="171"/>
      <c r="BO495" s="171"/>
      <c r="BP495" s="171"/>
      <c r="BQ495" s="171"/>
      <c r="BR495" s="171"/>
      <c r="BS495" s="171"/>
      <c r="BT495" s="171"/>
      <c r="BU495" s="171"/>
      <c r="BV495" s="171"/>
      <c r="BW495" s="171"/>
      <c r="BX495" s="171"/>
      <c r="BY495" s="171"/>
      <c r="BZ495" s="171"/>
      <c r="CA495" s="171"/>
      <c r="CB495" s="171"/>
      <c r="CC495" s="171"/>
      <c r="CD495" s="171"/>
      <c r="CE495" s="171"/>
      <c r="CF495" s="171"/>
      <c r="CG495" s="172"/>
      <c r="CH495" s="148"/>
      <c r="CI495" s="148"/>
      <c r="CJ495" s="148"/>
      <c r="CK495" s="148"/>
      <c r="CL495" s="125"/>
      <c r="CM495" s="125"/>
    </row>
    <row r="496" spans="1:100" ht="14.15" customHeight="1" x14ac:dyDescent="0.3">
      <c r="A496" s="173"/>
      <c r="B496" s="174"/>
      <c r="C496" s="174"/>
      <c r="D496" s="174"/>
      <c r="E496" s="174"/>
      <c r="F496" s="174"/>
      <c r="G496" s="174"/>
      <c r="H496" s="174"/>
      <c r="I496" s="174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  <c r="AD496" s="175"/>
      <c r="AE496" s="175"/>
      <c r="AF496" s="175"/>
      <c r="AG496" s="175"/>
      <c r="AH496" s="175"/>
      <c r="AI496" s="175"/>
      <c r="AJ496" s="175"/>
      <c r="AK496" s="175"/>
      <c r="AL496" s="175"/>
      <c r="AM496" s="175"/>
      <c r="AN496" s="175"/>
      <c r="AO496" s="175"/>
      <c r="AP496" s="175"/>
      <c r="AQ496" s="175"/>
      <c r="AR496" s="175"/>
      <c r="AS496" s="175"/>
      <c r="AT496" s="175"/>
      <c r="AU496" s="175"/>
      <c r="AV496" s="175"/>
      <c r="AW496" s="175"/>
      <c r="AX496" s="175"/>
      <c r="AY496" s="175"/>
      <c r="AZ496" s="175"/>
      <c r="BA496" s="175"/>
      <c r="BB496" s="175"/>
      <c r="BC496" s="175"/>
      <c r="BD496" s="175"/>
      <c r="BE496" s="175"/>
      <c r="BF496" s="175"/>
      <c r="BG496" s="175"/>
      <c r="BH496" s="175"/>
      <c r="BI496" s="175"/>
      <c r="BJ496" s="175"/>
      <c r="BK496" s="175"/>
      <c r="BL496" s="175"/>
      <c r="BM496" s="175"/>
      <c r="BN496" s="175"/>
      <c r="BO496" s="175"/>
      <c r="BP496" s="175"/>
      <c r="BQ496" s="175"/>
      <c r="BR496" s="175"/>
      <c r="BS496" s="175"/>
      <c r="BT496" s="175"/>
      <c r="BU496" s="175"/>
      <c r="BV496" s="175"/>
      <c r="BW496" s="175"/>
      <c r="BX496" s="175"/>
      <c r="BY496" s="175"/>
      <c r="BZ496" s="175"/>
      <c r="CA496" s="175"/>
      <c r="CB496" s="175"/>
      <c r="CC496" s="175"/>
      <c r="CD496" s="175"/>
      <c r="CE496" s="175"/>
      <c r="CF496" s="175"/>
      <c r="CG496" s="176"/>
      <c r="CH496" s="175"/>
      <c r="CI496" s="175"/>
      <c r="CJ496" s="175"/>
      <c r="CK496" s="175"/>
      <c r="CL496" s="125"/>
      <c r="CM496" s="125"/>
    </row>
    <row r="497" spans="1:100" ht="14.15" customHeight="1" x14ac:dyDescent="0.3">
      <c r="A497" s="173"/>
      <c r="B497" s="174"/>
      <c r="C497" s="174"/>
      <c r="D497" s="174"/>
      <c r="E497" s="174"/>
      <c r="F497" s="174"/>
      <c r="G497" s="174"/>
      <c r="H497" s="174"/>
      <c r="I497" s="174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  <c r="AD497" s="175"/>
      <c r="AE497" s="175"/>
      <c r="AF497" s="175"/>
      <c r="AG497" s="175"/>
      <c r="AH497" s="175"/>
      <c r="AI497" s="175"/>
      <c r="AJ497" s="175"/>
      <c r="AK497" s="175"/>
      <c r="AL497" s="175"/>
      <c r="AM497" s="175"/>
      <c r="AN497" s="175"/>
      <c r="AO497" s="175"/>
      <c r="AP497" s="175"/>
      <c r="AQ497" s="175"/>
      <c r="AR497" s="175"/>
      <c r="AS497" s="175"/>
      <c r="AT497" s="175"/>
      <c r="AU497" s="175"/>
      <c r="AV497" s="175"/>
      <c r="AW497" s="175"/>
      <c r="AX497" s="175"/>
      <c r="AY497" s="175"/>
      <c r="AZ497" s="175"/>
      <c r="BA497" s="175"/>
      <c r="BB497" s="175"/>
      <c r="BC497" s="175"/>
      <c r="BD497" s="175"/>
      <c r="BE497" s="175"/>
      <c r="BF497" s="175"/>
      <c r="BG497" s="175"/>
      <c r="BH497" s="175"/>
      <c r="BI497" s="175"/>
      <c r="BJ497" s="175"/>
      <c r="BK497" s="175"/>
      <c r="BL497" s="175"/>
      <c r="BM497" s="175"/>
      <c r="BN497" s="175"/>
      <c r="BO497" s="175"/>
      <c r="BP497" s="175"/>
      <c r="BQ497" s="175"/>
      <c r="BR497" s="175"/>
      <c r="BS497" s="175"/>
      <c r="BT497" s="175"/>
      <c r="BU497" s="175"/>
      <c r="BV497" s="175"/>
      <c r="BW497" s="175"/>
      <c r="BX497" s="175"/>
      <c r="BY497" s="175"/>
      <c r="BZ497" s="175"/>
      <c r="CA497" s="175"/>
      <c r="CB497" s="175"/>
      <c r="CC497" s="175"/>
      <c r="CD497" s="175"/>
      <c r="CE497" s="175"/>
      <c r="CF497" s="175"/>
      <c r="CG497" s="176"/>
      <c r="CH497" s="175"/>
      <c r="CI497" s="175"/>
      <c r="CJ497" s="175"/>
      <c r="CK497" s="175"/>
      <c r="CL497" s="125"/>
      <c r="CM497" s="125"/>
    </row>
    <row r="498" spans="1:100" ht="14.15" customHeight="1" x14ac:dyDescent="0.3">
      <c r="A498" s="173"/>
      <c r="B498" s="174"/>
      <c r="C498" s="174"/>
      <c r="D498" s="174"/>
      <c r="E498" s="174"/>
      <c r="F498" s="174"/>
      <c r="G498" s="174"/>
      <c r="H498" s="174"/>
      <c r="I498" s="174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  <c r="AD498" s="175"/>
      <c r="AE498" s="175"/>
      <c r="AF498" s="175"/>
      <c r="AG498" s="175"/>
      <c r="AH498" s="175"/>
      <c r="AI498" s="175"/>
      <c r="AJ498" s="175"/>
      <c r="AK498" s="175"/>
      <c r="AL498" s="175"/>
      <c r="AM498" s="175"/>
      <c r="AN498" s="175"/>
      <c r="AO498" s="175"/>
      <c r="AP498" s="175"/>
      <c r="AQ498" s="175"/>
      <c r="AR498" s="175"/>
      <c r="AS498" s="175"/>
      <c r="AT498" s="175"/>
      <c r="AU498" s="175"/>
      <c r="AV498" s="175"/>
      <c r="AW498" s="175"/>
      <c r="AX498" s="175"/>
      <c r="AY498" s="175"/>
      <c r="AZ498" s="175"/>
      <c r="BA498" s="175"/>
      <c r="BB498" s="175"/>
      <c r="BC498" s="175"/>
      <c r="BD498" s="175"/>
      <c r="BE498" s="175"/>
      <c r="BF498" s="175"/>
      <c r="BG498" s="175"/>
      <c r="BH498" s="175"/>
      <c r="BI498" s="175"/>
      <c r="BJ498" s="175"/>
      <c r="BK498" s="175"/>
      <c r="BL498" s="175"/>
      <c r="BM498" s="175"/>
      <c r="BN498" s="175"/>
      <c r="BO498" s="175"/>
      <c r="BP498" s="175"/>
      <c r="BQ498" s="175"/>
      <c r="BR498" s="175"/>
      <c r="BS498" s="175"/>
      <c r="BT498" s="175"/>
      <c r="BU498" s="175"/>
      <c r="BV498" s="175"/>
      <c r="BW498" s="175"/>
      <c r="BX498" s="175"/>
      <c r="BY498" s="175"/>
      <c r="BZ498" s="175"/>
      <c r="CA498" s="175"/>
      <c r="CB498" s="175"/>
      <c r="CC498" s="175"/>
      <c r="CD498" s="175"/>
      <c r="CE498" s="175"/>
      <c r="CF498" s="175"/>
      <c r="CG498" s="176"/>
      <c r="CH498" s="175"/>
      <c r="CI498" s="175"/>
      <c r="CJ498" s="175"/>
      <c r="CK498" s="175"/>
      <c r="CL498" s="125"/>
      <c r="CM498" s="125"/>
    </row>
    <row r="499" spans="1:100" ht="14.15" customHeight="1" x14ac:dyDescent="0.3">
      <c r="A499" s="177"/>
      <c r="B499" s="3"/>
      <c r="C499" s="3"/>
      <c r="D499" s="3"/>
      <c r="E499" s="3"/>
      <c r="F499" s="3"/>
      <c r="G499" s="3"/>
      <c r="H499" s="3"/>
      <c r="I499" s="3"/>
      <c r="J499" s="175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76"/>
      <c r="AJ499" s="176"/>
      <c r="AK499" s="176"/>
      <c r="AL499" s="176"/>
      <c r="AM499" s="176"/>
      <c r="AN499" s="176"/>
      <c r="AO499" s="176"/>
      <c r="AP499" s="176"/>
      <c r="AQ499" s="176"/>
      <c r="AR499" s="176"/>
      <c r="AS499" s="176"/>
      <c r="AT499" s="176"/>
      <c r="AU499" s="176"/>
      <c r="AV499" s="176"/>
      <c r="AW499" s="176"/>
      <c r="AX499" s="176"/>
      <c r="AY499" s="176"/>
      <c r="AZ499" s="176"/>
      <c r="BA499" s="176"/>
      <c r="BB499" s="176"/>
      <c r="BC499" s="176"/>
      <c r="BD499" s="176"/>
      <c r="BE499" s="176"/>
      <c r="BF499" s="176"/>
      <c r="BG499" s="176"/>
      <c r="BH499" s="176"/>
      <c r="BI499" s="176"/>
      <c r="BJ499" s="176"/>
      <c r="BK499" s="176"/>
      <c r="BL499" s="176"/>
      <c r="BM499" s="176"/>
      <c r="BN499" s="176"/>
      <c r="BO499" s="176"/>
      <c r="BP499" s="176"/>
      <c r="BQ499" s="176"/>
      <c r="BR499" s="176"/>
      <c r="BS499" s="176"/>
      <c r="BT499" s="176"/>
      <c r="BU499" s="176"/>
      <c r="BV499" s="176"/>
      <c r="BW499" s="176"/>
      <c r="BX499" s="176"/>
      <c r="BY499" s="176"/>
      <c r="BZ499" s="176"/>
      <c r="CA499" s="176"/>
      <c r="CB499" s="176"/>
      <c r="CC499" s="176"/>
      <c r="CD499" s="176"/>
      <c r="CE499" s="176"/>
      <c r="CF499" s="176"/>
      <c r="CG499" s="176"/>
      <c r="CH499" s="176"/>
      <c r="CI499" s="176"/>
      <c r="CJ499" s="176"/>
      <c r="CK499" s="176"/>
      <c r="CL499" s="125"/>
      <c r="CM499" s="125"/>
    </row>
    <row r="500" spans="1:100" ht="13.75" hidden="1" customHeight="1" x14ac:dyDescent="0.3">
      <c r="A500" s="173"/>
      <c r="B500" s="178">
        <v>2</v>
      </c>
      <c r="C500" s="178">
        <f>B500+1</f>
        <v>3</v>
      </c>
      <c r="D500" s="178">
        <f t="shared" ref="D500:BO500" si="403">C500+1</f>
        <v>4</v>
      </c>
      <c r="E500" s="178">
        <f t="shared" si="403"/>
        <v>5</v>
      </c>
      <c r="F500" s="178">
        <f t="shared" si="403"/>
        <v>6</v>
      </c>
      <c r="G500" s="178">
        <f t="shared" si="403"/>
        <v>7</v>
      </c>
      <c r="H500" s="178">
        <f t="shared" si="403"/>
        <v>8</v>
      </c>
      <c r="I500" s="178">
        <f t="shared" si="403"/>
        <v>9</v>
      </c>
      <c r="J500" s="178">
        <f t="shared" si="403"/>
        <v>10</v>
      </c>
      <c r="K500" s="178">
        <f t="shared" si="403"/>
        <v>11</v>
      </c>
      <c r="L500" s="178">
        <f t="shared" si="403"/>
        <v>12</v>
      </c>
      <c r="M500" s="178">
        <f t="shared" si="403"/>
        <v>13</v>
      </c>
      <c r="N500" s="178">
        <f t="shared" si="403"/>
        <v>14</v>
      </c>
      <c r="O500" s="178">
        <f t="shared" si="403"/>
        <v>15</v>
      </c>
      <c r="P500" s="178">
        <f t="shared" si="403"/>
        <v>16</v>
      </c>
      <c r="Q500" s="178">
        <f t="shared" si="403"/>
        <v>17</v>
      </c>
      <c r="R500" s="178">
        <f t="shared" si="403"/>
        <v>18</v>
      </c>
      <c r="S500" s="178">
        <f t="shared" si="403"/>
        <v>19</v>
      </c>
      <c r="T500" s="178">
        <f t="shared" si="403"/>
        <v>20</v>
      </c>
      <c r="U500" s="178">
        <f t="shared" si="403"/>
        <v>21</v>
      </c>
      <c r="V500" s="178">
        <f t="shared" si="403"/>
        <v>22</v>
      </c>
      <c r="W500" s="178">
        <f t="shared" si="403"/>
        <v>23</v>
      </c>
      <c r="X500" s="178">
        <f t="shared" si="403"/>
        <v>24</v>
      </c>
      <c r="Y500" s="178">
        <f t="shared" si="403"/>
        <v>25</v>
      </c>
      <c r="Z500" s="178">
        <f t="shared" si="403"/>
        <v>26</v>
      </c>
      <c r="AA500" s="178">
        <f t="shared" si="403"/>
        <v>27</v>
      </c>
      <c r="AB500" s="178">
        <f t="shared" si="403"/>
        <v>28</v>
      </c>
      <c r="AC500" s="178">
        <f t="shared" si="403"/>
        <v>29</v>
      </c>
      <c r="AD500" s="178">
        <f t="shared" si="403"/>
        <v>30</v>
      </c>
      <c r="AE500" s="178">
        <f t="shared" si="403"/>
        <v>31</v>
      </c>
      <c r="AF500" s="178">
        <f t="shared" si="403"/>
        <v>32</v>
      </c>
      <c r="AG500" s="178">
        <f t="shared" si="403"/>
        <v>33</v>
      </c>
      <c r="AH500" s="178">
        <f t="shared" si="403"/>
        <v>34</v>
      </c>
      <c r="AI500" s="178">
        <f t="shared" si="403"/>
        <v>35</v>
      </c>
      <c r="AJ500" s="178">
        <f t="shared" si="403"/>
        <v>36</v>
      </c>
      <c r="AK500" s="178">
        <f t="shared" si="403"/>
        <v>37</v>
      </c>
      <c r="AL500" s="178">
        <f t="shared" si="403"/>
        <v>38</v>
      </c>
      <c r="AM500" s="178">
        <f t="shared" si="403"/>
        <v>39</v>
      </c>
      <c r="AN500" s="178">
        <f t="shared" si="403"/>
        <v>40</v>
      </c>
      <c r="AO500" s="178">
        <f t="shared" si="403"/>
        <v>41</v>
      </c>
      <c r="AP500" s="178">
        <f t="shared" si="403"/>
        <v>42</v>
      </c>
      <c r="AQ500" s="178">
        <f t="shared" si="403"/>
        <v>43</v>
      </c>
      <c r="AR500" s="178">
        <f t="shared" si="403"/>
        <v>44</v>
      </c>
      <c r="AS500" s="178">
        <f t="shared" si="403"/>
        <v>45</v>
      </c>
      <c r="AT500" s="178">
        <f t="shared" si="403"/>
        <v>46</v>
      </c>
      <c r="AU500" s="178">
        <f t="shared" si="403"/>
        <v>47</v>
      </c>
      <c r="AV500" s="178">
        <f t="shared" si="403"/>
        <v>48</v>
      </c>
      <c r="AW500" s="178">
        <f t="shared" si="403"/>
        <v>49</v>
      </c>
      <c r="AX500" s="178">
        <f t="shared" si="403"/>
        <v>50</v>
      </c>
      <c r="AY500" s="178">
        <f t="shared" si="403"/>
        <v>51</v>
      </c>
      <c r="AZ500" s="178">
        <f t="shared" si="403"/>
        <v>52</v>
      </c>
      <c r="BA500" s="178">
        <f t="shared" si="403"/>
        <v>53</v>
      </c>
      <c r="BB500" s="178">
        <f t="shared" si="403"/>
        <v>54</v>
      </c>
      <c r="BC500" s="178">
        <f t="shared" si="403"/>
        <v>55</v>
      </c>
      <c r="BD500" s="178">
        <f t="shared" si="403"/>
        <v>56</v>
      </c>
      <c r="BE500" s="178">
        <f t="shared" si="403"/>
        <v>57</v>
      </c>
      <c r="BF500" s="178">
        <f t="shared" si="403"/>
        <v>58</v>
      </c>
      <c r="BG500" s="178">
        <f t="shared" si="403"/>
        <v>59</v>
      </c>
      <c r="BH500" s="178">
        <f t="shared" si="403"/>
        <v>60</v>
      </c>
      <c r="BI500" s="178">
        <f t="shared" si="403"/>
        <v>61</v>
      </c>
      <c r="BJ500" s="178">
        <f t="shared" si="403"/>
        <v>62</v>
      </c>
      <c r="BK500" s="178">
        <f t="shared" si="403"/>
        <v>63</v>
      </c>
      <c r="BL500" s="178">
        <f t="shared" si="403"/>
        <v>64</v>
      </c>
      <c r="BM500" s="178">
        <f t="shared" si="403"/>
        <v>65</v>
      </c>
      <c r="BN500" s="178">
        <f t="shared" si="403"/>
        <v>66</v>
      </c>
      <c r="BO500" s="178">
        <f t="shared" si="403"/>
        <v>67</v>
      </c>
      <c r="BP500" s="178">
        <f t="shared" ref="BP500:CF500" si="404">BO500+1</f>
        <v>68</v>
      </c>
      <c r="BQ500" s="178">
        <f t="shared" si="404"/>
        <v>69</v>
      </c>
      <c r="BR500" s="178">
        <f t="shared" si="404"/>
        <v>70</v>
      </c>
      <c r="BS500" s="178">
        <f t="shared" si="404"/>
        <v>71</v>
      </c>
      <c r="BT500" s="178">
        <f t="shared" si="404"/>
        <v>72</v>
      </c>
      <c r="BU500" s="178">
        <f t="shared" si="404"/>
        <v>73</v>
      </c>
      <c r="BV500" s="178">
        <f t="shared" si="404"/>
        <v>74</v>
      </c>
      <c r="BW500" s="178">
        <f t="shared" si="404"/>
        <v>75</v>
      </c>
      <c r="BX500" s="178">
        <f t="shared" si="404"/>
        <v>76</v>
      </c>
      <c r="BY500" s="178">
        <f t="shared" si="404"/>
        <v>77</v>
      </c>
      <c r="BZ500" s="178">
        <f t="shared" si="404"/>
        <v>78</v>
      </c>
      <c r="CA500" s="178">
        <f t="shared" si="404"/>
        <v>79</v>
      </c>
      <c r="CB500" s="178">
        <f t="shared" si="404"/>
        <v>80</v>
      </c>
      <c r="CC500" s="178">
        <f t="shared" si="404"/>
        <v>81</v>
      </c>
      <c r="CD500" s="178">
        <f t="shared" si="404"/>
        <v>82</v>
      </c>
      <c r="CE500" s="178">
        <f t="shared" si="404"/>
        <v>83</v>
      </c>
      <c r="CF500" s="178">
        <f t="shared" si="404"/>
        <v>84</v>
      </c>
      <c r="CG500" s="178">
        <f>BB500+1</f>
        <v>55</v>
      </c>
      <c r="CH500" s="178"/>
      <c r="CI500" s="178"/>
      <c r="CJ500" s="178"/>
      <c r="CK500" s="178"/>
      <c r="CL500" s="125"/>
      <c r="CM500" s="125"/>
    </row>
    <row r="501" spans="1:100" s="187" customFormat="1" ht="40.75" hidden="1" customHeight="1" x14ac:dyDescent="0.35">
      <c r="A501" s="179"/>
      <c r="B501" s="180"/>
      <c r="C501" s="181" t="str">
        <f>CONCATENATE($B$1," לתקופה :",[1]הערות!$C$3,"    סכומים")</f>
        <v>הכשרה  חב' לבטוח בע"מ לתקופה :מאי-2025    סכומים</v>
      </c>
      <c r="D501" s="182"/>
      <c r="E501" s="182"/>
      <c r="F501" s="182"/>
      <c r="G501" s="182"/>
      <c r="H501" s="182"/>
      <c r="I501" s="183"/>
      <c r="J501" s="184" t="s">
        <v>227</v>
      </c>
      <c r="K501" s="184" t="str">
        <f>K8</f>
        <v>קרן ח'</v>
      </c>
      <c r="L501" s="184" t="str">
        <f t="shared" ref="L501:CG501" si="405">L8</f>
        <v>קרן ט'</v>
      </c>
      <c r="M501" s="184" t="str">
        <f t="shared" si="405"/>
        <v>קרן י'</v>
      </c>
      <c r="N501" s="184" t="str">
        <f t="shared" si="405"/>
        <v>קרן י' פוליסות שהונפקו לאחר 1.1.04</v>
      </c>
      <c r="O501" s="184" t="str">
        <f t="shared" si="405"/>
        <v>הכשרה חברה לביטוח בע"מ - אג"ח ממשלות</v>
      </c>
      <c r="P501" s="184" t="str">
        <f t="shared" si="405"/>
        <v>הכשרה -מניות</v>
      </c>
      <c r="Q501" s="184" t="str">
        <f t="shared" si="405"/>
        <v>הכשרה -כללי</v>
      </c>
      <c r="R501" s="184" t="str">
        <f t="shared" si="405"/>
        <v>הכשרה חברה לביטוח בע"מ - כספי (שקלי)</v>
      </c>
      <c r="S501" s="184" t="str">
        <f t="shared" si="405"/>
        <v>הכשרה חברה לביטוח בע"מ - מנוהל באמצעות אלטשולר שחם בע"מ - אג"ח ממשלות</v>
      </c>
      <c r="T501" s="184" t="str">
        <f t="shared" si="405"/>
        <v>הכשרה -אלטשולר שחם-מניות</v>
      </c>
      <c r="U501" s="184" t="str">
        <f t="shared" si="405"/>
        <v xml:space="preserve">הכשרה -אלטשולר שחם-כללי </v>
      </c>
      <c r="V501" s="184" t="str">
        <f t="shared" si="405"/>
        <v> הכשרה חברה לביטוח בע"מ -עוקב מדדים גמיש</v>
      </c>
      <c r="W501" s="184" t="str">
        <f t="shared" si="405"/>
        <v> הכשרה חברה לביטוח בע"מ- משולב סחיר</v>
      </c>
      <c r="X501" s="184" t="str">
        <f t="shared" si="405"/>
        <v>הכשרה חברה לביטוח בע"מ - אשראי ואג"ח</v>
      </c>
      <c r="Y501" s="184" t="str">
        <f t="shared" si="405"/>
        <v>הכשרה - מנוהל באמצעות מיטב ניהול תיקים בע"מ - אג"ח ממשלות</v>
      </c>
      <c r="Z501" s="184" t="str">
        <f t="shared" si="405"/>
        <v>הכשרה- מיטב דש - מניות</v>
      </c>
      <c r="AA501" s="184" t="str">
        <f t="shared" si="405"/>
        <v>הכשרה - מיטב דש -כללי</v>
      </c>
      <c r="AB501" s="184" t="str">
        <f t="shared" si="405"/>
        <v>הכשרה - מנוהל באמצעות ילין לפידות ניהול תיקי השקעות בע"מ - אג"ח ממשלות</v>
      </c>
      <c r="AC501" s="184" t="str">
        <f t="shared" si="405"/>
        <v>הכשרה -ילין לפידות-מניות</v>
      </c>
      <c r="AD501" s="184" t="str">
        <f t="shared" si="405"/>
        <v>הכשרה -ילין לפידות-כללי</v>
      </c>
      <c r="AE501" s="184" t="str">
        <f t="shared" si="405"/>
        <v>הכשרה-לבני 50 ומטה</v>
      </c>
      <c r="AF501" s="184" t="str">
        <f t="shared" si="405"/>
        <v>הכשרה- לבני 50-60</v>
      </c>
      <c r="AG501" s="184" t="str">
        <f t="shared" si="405"/>
        <v>הכשרה-לבני 60 ומעלה</v>
      </c>
      <c r="AH501" s="184" t="str">
        <f t="shared" si="405"/>
        <v>הכשרה מסלול בסיסי למקבלי קצבה</v>
      </c>
      <c r="AI501" s="184" t="e">
        <f t="shared" ca="1" si="405"/>
        <v>#REF!</v>
      </c>
      <c r="AJ501" s="184" t="e">
        <f t="shared" ca="1" si="405"/>
        <v>#REF!</v>
      </c>
      <c r="AK501" s="184" t="e">
        <f t="shared" ca="1" si="405"/>
        <v>#REF!</v>
      </c>
      <c r="AL501" s="184" t="e">
        <f t="shared" ca="1" si="405"/>
        <v>#REF!</v>
      </c>
      <c r="AM501" s="184" t="e">
        <f t="shared" ca="1" si="405"/>
        <v>#REF!</v>
      </c>
      <c r="AN501" s="184" t="e">
        <f t="shared" ca="1" si="405"/>
        <v>#REF!</v>
      </c>
      <c r="AO501" s="184" t="e">
        <f t="shared" ca="1" si="405"/>
        <v>#REF!</v>
      </c>
      <c r="AP501" s="184" t="e">
        <f t="shared" ca="1" si="405"/>
        <v>#REF!</v>
      </c>
      <c r="AQ501" s="184" t="e">
        <f t="shared" ca="1" si="405"/>
        <v>#REF!</v>
      </c>
      <c r="AR501" s="184" t="e">
        <f t="shared" ca="1" si="405"/>
        <v>#REF!</v>
      </c>
      <c r="AS501" s="184" t="e">
        <f t="shared" ca="1" si="405"/>
        <v>#REF!</v>
      </c>
      <c r="AT501" s="184" t="e">
        <f t="shared" ca="1" si="405"/>
        <v>#REF!</v>
      </c>
      <c r="AU501" s="184" t="e">
        <f t="shared" ca="1" si="405"/>
        <v>#REF!</v>
      </c>
      <c r="AV501" s="184" t="e">
        <f t="shared" ca="1" si="405"/>
        <v>#REF!</v>
      </c>
      <c r="AW501" s="184" t="e">
        <f t="shared" ca="1" si="405"/>
        <v>#REF!</v>
      </c>
      <c r="AX501" s="184" t="e">
        <f t="shared" ca="1" si="405"/>
        <v>#REF!</v>
      </c>
      <c r="AY501" s="184" t="e">
        <f t="shared" ca="1" si="405"/>
        <v>#REF!</v>
      </c>
      <c r="AZ501" s="184" t="e">
        <f t="shared" ca="1" si="405"/>
        <v>#REF!</v>
      </c>
      <c r="BA501" s="184" t="e">
        <f t="shared" ca="1" si="405"/>
        <v>#REF!</v>
      </c>
      <c r="BB501" s="184" t="e">
        <f t="shared" ca="1" si="405"/>
        <v>#REF!</v>
      </c>
      <c r="BC501" s="184" t="e">
        <f t="shared" ca="1" si="405"/>
        <v>#REF!</v>
      </c>
      <c r="BD501" s="184" t="e">
        <f t="shared" ca="1" si="405"/>
        <v>#REF!</v>
      </c>
      <c r="BE501" s="184" t="e">
        <f t="shared" ca="1" si="405"/>
        <v>#REF!</v>
      </c>
      <c r="BF501" s="184" t="e">
        <f t="shared" ca="1" si="405"/>
        <v>#REF!</v>
      </c>
      <c r="BG501" s="184" t="e">
        <f t="shared" ca="1" si="405"/>
        <v>#REF!</v>
      </c>
      <c r="BH501" s="184" t="e">
        <f t="shared" ca="1" si="405"/>
        <v>#REF!</v>
      </c>
      <c r="BI501" s="184" t="e">
        <f t="shared" ca="1" si="405"/>
        <v>#REF!</v>
      </c>
      <c r="BJ501" s="184" t="e">
        <f t="shared" ca="1" si="405"/>
        <v>#REF!</v>
      </c>
      <c r="BK501" s="184" t="e">
        <f t="shared" ca="1" si="405"/>
        <v>#REF!</v>
      </c>
      <c r="BL501" s="184" t="e">
        <f t="shared" ca="1" si="405"/>
        <v>#REF!</v>
      </c>
      <c r="BM501" s="184" t="e">
        <f t="shared" ca="1" si="405"/>
        <v>#REF!</v>
      </c>
      <c r="BN501" s="184" t="e">
        <f t="shared" ca="1" si="405"/>
        <v>#REF!</v>
      </c>
      <c r="BO501" s="184" t="e">
        <f t="shared" ca="1" si="405"/>
        <v>#REF!</v>
      </c>
      <c r="BP501" s="184" t="e">
        <f t="shared" ca="1" si="405"/>
        <v>#REF!</v>
      </c>
      <c r="BQ501" s="184" t="e">
        <f t="shared" ca="1" si="405"/>
        <v>#REF!</v>
      </c>
      <c r="BR501" s="184" t="e">
        <f t="shared" ca="1" si="405"/>
        <v>#REF!</v>
      </c>
      <c r="BS501" s="184" t="e">
        <f t="shared" ca="1" si="405"/>
        <v>#REF!</v>
      </c>
      <c r="BT501" s="184" t="e">
        <f t="shared" ca="1" si="405"/>
        <v>#REF!</v>
      </c>
      <c r="BU501" s="184" t="e">
        <f t="shared" ca="1" si="405"/>
        <v>#REF!</v>
      </c>
      <c r="BV501" s="184" t="e">
        <f t="shared" ca="1" si="405"/>
        <v>#REF!</v>
      </c>
      <c r="BW501" s="184" t="e">
        <f t="shared" ca="1" si="405"/>
        <v>#REF!</v>
      </c>
      <c r="BX501" s="184" t="e">
        <f t="shared" ca="1" si="405"/>
        <v>#REF!</v>
      </c>
      <c r="BY501" s="184" t="e">
        <f t="shared" ca="1" si="405"/>
        <v>#REF!</v>
      </c>
      <c r="BZ501" s="184" t="e">
        <f t="shared" ca="1" si="405"/>
        <v>#REF!</v>
      </c>
      <c r="CA501" s="184" t="e">
        <f t="shared" ca="1" si="405"/>
        <v>#REF!</v>
      </c>
      <c r="CB501" s="184" t="e">
        <f t="shared" ca="1" si="405"/>
        <v>#REF!</v>
      </c>
      <c r="CC501" s="184" t="e">
        <f t="shared" ca="1" si="405"/>
        <v>#REF!</v>
      </c>
      <c r="CD501" s="184" t="e">
        <f t="shared" ca="1" si="405"/>
        <v>#REF!</v>
      </c>
      <c r="CE501" s="184" t="e">
        <f t="shared" ca="1" si="405"/>
        <v>#REF!</v>
      </c>
      <c r="CF501" s="184" t="e">
        <f t="shared" ca="1" si="405"/>
        <v>#REF!</v>
      </c>
      <c r="CG501" s="184" t="str">
        <f t="shared" si="405"/>
        <v>אחר</v>
      </c>
      <c r="CH501" s="184"/>
      <c r="CI501" s="184"/>
      <c r="CJ501" s="184"/>
      <c r="CK501" s="184"/>
      <c r="CL501" s="185"/>
      <c r="CM501" s="185"/>
      <c r="CN501" s="186"/>
      <c r="CO501" s="186"/>
      <c r="CP501" s="186"/>
      <c r="CQ501" s="186"/>
      <c r="CR501" s="186"/>
      <c r="CS501" s="186"/>
      <c r="CT501" s="186"/>
      <c r="CU501" s="186"/>
      <c r="CV501" s="186"/>
    </row>
    <row r="502" spans="1:100" ht="13.75" hidden="1" customHeight="1" x14ac:dyDescent="0.3">
      <c r="A502" s="188">
        <f>A10</f>
        <v>10</v>
      </c>
      <c r="B502" s="189" t="str">
        <f>VLOOKUP($A502,$A$10:$M$500,B$500,0)</f>
        <v>1.</v>
      </c>
      <c r="C502" s="190" t="str">
        <f>VLOOKUP($A502,$A$10:$M$500,C$500,0)</f>
        <v>השקעות</v>
      </c>
      <c r="D502" s="191"/>
      <c r="E502" s="191"/>
      <c r="F502" s="191"/>
      <c r="G502" s="191"/>
      <c r="H502" s="191"/>
      <c r="I502" s="192"/>
      <c r="J502" s="193">
        <f t="shared" ref="J502:Y520" si="406">VLOOKUP($A502,$A$10:$CS$500,J$500,0)</f>
        <v>27401296.521930046</v>
      </c>
      <c r="K502" s="193">
        <f t="shared" si="406"/>
        <v>0</v>
      </c>
      <c r="L502" s="193">
        <f t="shared" si="406"/>
        <v>67829.23000000001</v>
      </c>
      <c r="M502" s="193">
        <f t="shared" si="406"/>
        <v>1833560.6459400002</v>
      </c>
      <c r="N502" s="193">
        <f t="shared" si="406"/>
        <v>0</v>
      </c>
      <c r="O502" s="193">
        <f t="shared" si="406"/>
        <v>355874.40277999995</v>
      </c>
      <c r="P502" s="193">
        <f t="shared" si="406"/>
        <v>460603.90848000004</v>
      </c>
      <c r="Q502" s="193">
        <f t="shared" si="406"/>
        <v>4532746.9943199996</v>
      </c>
      <c r="R502" s="193">
        <f t="shared" si="406"/>
        <v>293582.25804000004</v>
      </c>
      <c r="S502" s="193">
        <f t="shared" si="406"/>
        <v>338166.80311000004</v>
      </c>
      <c r="T502" s="193">
        <f t="shared" si="406"/>
        <v>614705.57764000003</v>
      </c>
      <c r="U502" s="193">
        <f t="shared" si="406"/>
        <v>2838986.6076799999</v>
      </c>
      <c r="V502" s="193">
        <f t="shared" si="406"/>
        <v>37669.556420000001</v>
      </c>
      <c r="W502" s="193">
        <f t="shared" si="406"/>
        <v>26040.746449999999</v>
      </c>
      <c r="X502" s="193">
        <f t="shared" si="406"/>
        <v>500199.5281</v>
      </c>
      <c r="Y502" s="193">
        <f t="shared" si="406"/>
        <v>194535.26381</v>
      </c>
      <c r="Z502" s="193">
        <f t="shared" ref="Z502:CU507" si="407">VLOOKUP($A502,$A$10:$CS$500,Z$500,0)</f>
        <v>1246711.60039</v>
      </c>
      <c r="AA502" s="193">
        <f t="shared" si="407"/>
        <v>3739288.0393499997</v>
      </c>
      <c r="AB502" s="193">
        <f t="shared" si="407"/>
        <v>294982.30597000004</v>
      </c>
      <c r="AC502" s="193">
        <f t="shared" si="407"/>
        <v>873364.80752000003</v>
      </c>
      <c r="AD502" s="193">
        <f t="shared" si="407"/>
        <v>3690857.48765</v>
      </c>
      <c r="AE502" s="193">
        <f t="shared" si="407"/>
        <v>288398.86661000003</v>
      </c>
      <c r="AF502" s="193">
        <f t="shared" si="407"/>
        <v>221457.86997000003</v>
      </c>
      <c r="AG502" s="193">
        <f t="shared" si="407"/>
        <v>176853.73191999999</v>
      </c>
      <c r="AH502" s="193">
        <f t="shared" si="407"/>
        <v>312148.93153005227</v>
      </c>
      <c r="AI502" s="193">
        <f t="shared" si="407"/>
        <v>592103.25375999999</v>
      </c>
      <c r="AJ502" s="193">
        <f t="shared" si="407"/>
        <v>123716.86623999999</v>
      </c>
      <c r="AK502" s="193">
        <f t="shared" si="407"/>
        <v>1556357.6410000001</v>
      </c>
      <c r="AL502" s="193">
        <f t="shared" si="407"/>
        <v>372575.19670999999</v>
      </c>
      <c r="AM502" s="193">
        <f t="shared" si="407"/>
        <v>1182006.69882</v>
      </c>
      <c r="AN502" s="193">
        <f t="shared" si="407"/>
        <v>44904.053679999997</v>
      </c>
      <c r="AO502" s="193">
        <f t="shared" si="407"/>
        <v>529836.46921000001</v>
      </c>
      <c r="AP502" s="193">
        <f t="shared" si="407"/>
        <v>61231.178829999997</v>
      </c>
      <c r="AQ502" s="193">
        <f t="shared" si="407"/>
        <v>0</v>
      </c>
      <c r="AR502" s="193">
        <f t="shared" si="407"/>
        <v>0</v>
      </c>
      <c r="AS502" s="193">
        <f t="shared" si="407"/>
        <v>0</v>
      </c>
      <c r="AT502" s="193">
        <f t="shared" si="407"/>
        <v>0</v>
      </c>
      <c r="AU502" s="193">
        <f t="shared" si="407"/>
        <v>0</v>
      </c>
      <c r="AV502" s="193">
        <f t="shared" si="407"/>
        <v>0</v>
      </c>
      <c r="AW502" s="193">
        <f t="shared" si="407"/>
        <v>0</v>
      </c>
      <c r="AX502" s="193">
        <f t="shared" si="407"/>
        <v>0</v>
      </c>
      <c r="AY502" s="193">
        <f t="shared" si="407"/>
        <v>0</v>
      </c>
      <c r="AZ502" s="193">
        <f t="shared" si="407"/>
        <v>0</v>
      </c>
      <c r="BA502" s="193">
        <f t="shared" si="407"/>
        <v>0</v>
      </c>
      <c r="BB502" s="193">
        <f t="shared" si="407"/>
        <v>0</v>
      </c>
      <c r="BC502" s="193">
        <f t="shared" si="407"/>
        <v>0</v>
      </c>
      <c r="BD502" s="193">
        <f t="shared" si="407"/>
        <v>0</v>
      </c>
      <c r="BE502" s="193">
        <f t="shared" si="407"/>
        <v>0</v>
      </c>
      <c r="BF502" s="193">
        <f t="shared" si="407"/>
        <v>0</v>
      </c>
      <c r="BG502" s="193">
        <f t="shared" si="407"/>
        <v>0</v>
      </c>
      <c r="BH502" s="193">
        <f t="shared" si="407"/>
        <v>0</v>
      </c>
      <c r="BI502" s="193">
        <f t="shared" si="407"/>
        <v>0</v>
      </c>
      <c r="BJ502" s="193">
        <f t="shared" si="407"/>
        <v>0</v>
      </c>
      <c r="BK502" s="193">
        <f t="shared" si="407"/>
        <v>0</v>
      </c>
      <c r="BL502" s="193">
        <f t="shared" si="407"/>
        <v>0</v>
      </c>
      <c r="BM502" s="193">
        <f t="shared" si="407"/>
        <v>0</v>
      </c>
      <c r="BN502" s="193">
        <f t="shared" si="407"/>
        <v>0</v>
      </c>
      <c r="BO502" s="193">
        <f t="shared" si="407"/>
        <v>0</v>
      </c>
      <c r="BP502" s="193">
        <f t="shared" si="407"/>
        <v>0</v>
      </c>
      <c r="BQ502" s="193">
        <f t="shared" si="407"/>
        <v>0</v>
      </c>
      <c r="BR502" s="193">
        <f t="shared" si="407"/>
        <v>0</v>
      </c>
      <c r="BS502" s="193">
        <f t="shared" si="407"/>
        <v>0</v>
      </c>
      <c r="BT502" s="193">
        <f t="shared" si="407"/>
        <v>0</v>
      </c>
      <c r="BU502" s="193">
        <f t="shared" si="407"/>
        <v>0</v>
      </c>
      <c r="BV502" s="193">
        <f t="shared" si="407"/>
        <v>0</v>
      </c>
      <c r="BW502" s="193">
        <f t="shared" si="407"/>
        <v>0</v>
      </c>
      <c r="BX502" s="193">
        <f t="shared" si="407"/>
        <v>0</v>
      </c>
      <c r="BY502" s="193">
        <f t="shared" si="407"/>
        <v>0</v>
      </c>
      <c r="BZ502" s="193">
        <f t="shared" si="407"/>
        <v>0</v>
      </c>
      <c r="CA502" s="193">
        <f t="shared" si="407"/>
        <v>0</v>
      </c>
      <c r="CB502" s="193">
        <f t="shared" si="407"/>
        <v>0</v>
      </c>
      <c r="CC502" s="193">
        <f t="shared" si="407"/>
        <v>0</v>
      </c>
      <c r="CD502" s="193">
        <f t="shared" si="407"/>
        <v>0</v>
      </c>
      <c r="CE502" s="193">
        <f t="shared" si="407"/>
        <v>0</v>
      </c>
      <c r="CF502" s="193">
        <f t="shared" si="407"/>
        <v>0</v>
      </c>
      <c r="CG502" s="193">
        <f t="shared" si="407"/>
        <v>0</v>
      </c>
      <c r="CH502" s="193"/>
      <c r="CI502" s="193"/>
      <c r="CJ502" s="193"/>
      <c r="CK502" s="193"/>
      <c r="CL502" s="125"/>
      <c r="CM502" s="125"/>
    </row>
    <row r="503" spans="1:100" ht="13.75" hidden="1" customHeight="1" x14ac:dyDescent="0.3">
      <c r="A503" s="188">
        <f>A11</f>
        <v>11</v>
      </c>
      <c r="B503" s="189"/>
      <c r="C503" s="190" t="str">
        <f>VLOOKUP($A503,$A$10:$M$500,C$500,0)</f>
        <v>א.</v>
      </c>
      <c r="D503" s="191" t="str">
        <f>VLOOKUP($A503,$A$10:$M$500,D$500,0)</f>
        <v>מזומנים ושווי מזומנים</v>
      </c>
      <c r="E503" s="191"/>
      <c r="F503" s="191"/>
      <c r="G503" s="191"/>
      <c r="H503" s="191"/>
      <c r="I503" s="192"/>
      <c r="J503" s="193">
        <f t="shared" si="406"/>
        <v>1720779.9219300514</v>
      </c>
      <c r="K503" s="193">
        <f t="shared" si="406"/>
        <v>0</v>
      </c>
      <c r="L503" s="193">
        <f t="shared" si="406"/>
        <v>3047.1000000000004</v>
      </c>
      <c r="M503" s="193">
        <f t="shared" si="406"/>
        <v>94835.285940000002</v>
      </c>
      <c r="N503" s="193">
        <f t="shared" si="406"/>
        <v>0</v>
      </c>
      <c r="O503" s="193">
        <f t="shared" si="406"/>
        <v>10631.522780000068</v>
      </c>
      <c r="P503" s="193">
        <f t="shared" si="406"/>
        <v>33162.728480000071</v>
      </c>
      <c r="Q503" s="193">
        <f t="shared" si="406"/>
        <v>269197.88431999902</v>
      </c>
      <c r="R503" s="193">
        <f t="shared" si="406"/>
        <v>4018.018040000075</v>
      </c>
      <c r="S503" s="193">
        <f t="shared" si="406"/>
        <v>11308.053110000021</v>
      </c>
      <c r="T503" s="193">
        <f t="shared" si="406"/>
        <v>76015.887640000059</v>
      </c>
      <c r="U503" s="193">
        <f t="shared" si="406"/>
        <v>145088.51767999941</v>
      </c>
      <c r="V503" s="193">
        <f t="shared" si="406"/>
        <v>2701.7464200000054</v>
      </c>
      <c r="W503" s="193">
        <f t="shared" si="406"/>
        <v>2384.0364500000014</v>
      </c>
      <c r="X503" s="193">
        <f t="shared" si="406"/>
        <v>30606.158099999993</v>
      </c>
      <c r="Y503" s="193">
        <f t="shared" si="406"/>
        <v>4498.2038099999936</v>
      </c>
      <c r="Z503" s="193">
        <f t="shared" si="407"/>
        <v>164736.09039000011</v>
      </c>
      <c r="AA503" s="193">
        <f t="shared" si="407"/>
        <v>146169.20934999984</v>
      </c>
      <c r="AB503" s="193">
        <f t="shared" si="407"/>
        <v>4563.3959700000523</v>
      </c>
      <c r="AC503" s="193">
        <f t="shared" si="407"/>
        <v>27155.487519999915</v>
      </c>
      <c r="AD503" s="193">
        <f t="shared" si="407"/>
        <v>152336.72765000016</v>
      </c>
      <c r="AE503" s="193">
        <f t="shared" si="407"/>
        <v>15849.576610000069</v>
      </c>
      <c r="AF503" s="193">
        <f t="shared" si="407"/>
        <v>12902.489970000061</v>
      </c>
      <c r="AG503" s="193">
        <f t="shared" si="407"/>
        <v>11047.851919999996</v>
      </c>
      <c r="AH503" s="193">
        <f t="shared" si="407"/>
        <v>34214.041530052324</v>
      </c>
      <c r="AI503" s="193">
        <f t="shared" si="407"/>
        <v>210491.21375999998</v>
      </c>
      <c r="AJ503" s="193">
        <f t="shared" si="407"/>
        <v>2219.1862400000159</v>
      </c>
      <c r="AK503" s="193">
        <f t="shared" si="407"/>
        <v>51117.550999999992</v>
      </c>
      <c r="AL503" s="193">
        <f t="shared" si="407"/>
        <v>22548.686710000031</v>
      </c>
      <c r="AM503" s="193">
        <f t="shared" si="407"/>
        <v>110819.78882000005</v>
      </c>
      <c r="AN503" s="193">
        <f t="shared" si="407"/>
        <v>1423.363679999994</v>
      </c>
      <c r="AO503" s="193">
        <f t="shared" si="407"/>
        <v>60804.989210000014</v>
      </c>
      <c r="AP503" s="193">
        <f t="shared" si="407"/>
        <v>4885.1288300000042</v>
      </c>
      <c r="AQ503" s="193">
        <f t="shared" si="407"/>
        <v>0</v>
      </c>
      <c r="AR503" s="193">
        <f t="shared" si="407"/>
        <v>0</v>
      </c>
      <c r="AS503" s="193">
        <f t="shared" si="407"/>
        <v>0</v>
      </c>
      <c r="AT503" s="193">
        <f t="shared" si="407"/>
        <v>0</v>
      </c>
      <c r="AU503" s="193">
        <f t="shared" si="407"/>
        <v>0</v>
      </c>
      <c r="AV503" s="193">
        <f t="shared" si="407"/>
        <v>0</v>
      </c>
      <c r="AW503" s="193">
        <f t="shared" si="407"/>
        <v>0</v>
      </c>
      <c r="AX503" s="193">
        <f t="shared" si="407"/>
        <v>0</v>
      </c>
      <c r="AY503" s="193">
        <f t="shared" si="407"/>
        <v>0</v>
      </c>
      <c r="AZ503" s="193">
        <f t="shared" si="407"/>
        <v>0</v>
      </c>
      <c r="BA503" s="193">
        <f t="shared" si="407"/>
        <v>0</v>
      </c>
      <c r="BB503" s="193">
        <f t="shared" si="407"/>
        <v>0</v>
      </c>
      <c r="BC503" s="193">
        <f t="shared" si="407"/>
        <v>0</v>
      </c>
      <c r="BD503" s="193">
        <f t="shared" si="407"/>
        <v>0</v>
      </c>
      <c r="BE503" s="193">
        <f t="shared" si="407"/>
        <v>0</v>
      </c>
      <c r="BF503" s="193">
        <f t="shared" si="407"/>
        <v>0</v>
      </c>
      <c r="BG503" s="193">
        <f t="shared" si="407"/>
        <v>0</v>
      </c>
      <c r="BH503" s="193">
        <f t="shared" si="407"/>
        <v>0</v>
      </c>
      <c r="BI503" s="193">
        <f t="shared" si="407"/>
        <v>0</v>
      </c>
      <c r="BJ503" s="193">
        <f t="shared" si="407"/>
        <v>0</v>
      </c>
      <c r="BK503" s="193">
        <f t="shared" si="407"/>
        <v>0</v>
      </c>
      <c r="BL503" s="193">
        <f t="shared" si="407"/>
        <v>0</v>
      </c>
      <c r="BM503" s="193">
        <f t="shared" si="407"/>
        <v>0</v>
      </c>
      <c r="BN503" s="193">
        <f t="shared" si="407"/>
        <v>0</v>
      </c>
      <c r="BO503" s="193">
        <f t="shared" si="407"/>
        <v>0</v>
      </c>
      <c r="BP503" s="193">
        <f t="shared" si="407"/>
        <v>0</v>
      </c>
      <c r="BQ503" s="193">
        <f t="shared" si="407"/>
        <v>0</v>
      </c>
      <c r="BR503" s="193">
        <f t="shared" si="407"/>
        <v>0</v>
      </c>
      <c r="BS503" s="193">
        <f t="shared" si="407"/>
        <v>0</v>
      </c>
      <c r="BT503" s="193">
        <f t="shared" si="407"/>
        <v>0</v>
      </c>
      <c r="BU503" s="193">
        <f t="shared" si="407"/>
        <v>0</v>
      </c>
      <c r="BV503" s="193">
        <f t="shared" si="407"/>
        <v>0</v>
      </c>
      <c r="BW503" s="193">
        <f t="shared" si="407"/>
        <v>0</v>
      </c>
      <c r="BX503" s="193">
        <f t="shared" si="407"/>
        <v>0</v>
      </c>
      <c r="BY503" s="193">
        <f t="shared" si="407"/>
        <v>0</v>
      </c>
      <c r="BZ503" s="193">
        <f t="shared" si="407"/>
        <v>0</v>
      </c>
      <c r="CA503" s="193">
        <f t="shared" si="407"/>
        <v>0</v>
      </c>
      <c r="CB503" s="193">
        <f t="shared" si="407"/>
        <v>0</v>
      </c>
      <c r="CC503" s="193">
        <f t="shared" si="407"/>
        <v>0</v>
      </c>
      <c r="CD503" s="193">
        <f t="shared" si="407"/>
        <v>0</v>
      </c>
      <c r="CE503" s="193">
        <f t="shared" si="407"/>
        <v>0</v>
      </c>
      <c r="CF503" s="193">
        <f t="shared" si="407"/>
        <v>0</v>
      </c>
      <c r="CG503" s="193">
        <f t="shared" si="407"/>
        <v>0</v>
      </c>
      <c r="CH503" s="193"/>
      <c r="CI503" s="193"/>
      <c r="CJ503" s="193"/>
      <c r="CK503" s="193"/>
      <c r="CL503" s="125"/>
      <c r="CM503" s="125"/>
    </row>
    <row r="504" spans="1:100" ht="13.75" hidden="1" customHeight="1" x14ac:dyDescent="0.3">
      <c r="A504" s="188">
        <v>24</v>
      </c>
      <c r="B504" s="189"/>
      <c r="C504" s="190" t="str">
        <f>VLOOKUP($A504,$A$10:$M$500,C$500,0)</f>
        <v>ב.</v>
      </c>
      <c r="D504" s="191" t="str">
        <f>VLOOKUP($A504,$A$10:$M$500,D$500,0)</f>
        <v>ניירות ערך (למעט בחברות מוחזקות)</v>
      </c>
      <c r="E504" s="191"/>
      <c r="F504" s="191"/>
      <c r="G504" s="191"/>
      <c r="H504" s="191"/>
      <c r="I504" s="192"/>
      <c r="J504" s="193">
        <f t="shared" si="406"/>
        <v>24879793.890000001</v>
      </c>
      <c r="K504" s="193">
        <f t="shared" si="406"/>
        <v>0</v>
      </c>
      <c r="L504" s="193">
        <f t="shared" si="406"/>
        <v>64782.130000000005</v>
      </c>
      <c r="M504" s="193">
        <f t="shared" si="406"/>
        <v>1532918.56</v>
      </c>
      <c r="N504" s="193">
        <f t="shared" si="406"/>
        <v>0</v>
      </c>
      <c r="O504" s="193">
        <f t="shared" si="406"/>
        <v>341291.55999999994</v>
      </c>
      <c r="P504" s="193">
        <f t="shared" si="406"/>
        <v>425143.92</v>
      </c>
      <c r="Q504" s="193">
        <f t="shared" si="406"/>
        <v>3987810.39</v>
      </c>
      <c r="R504" s="193">
        <f t="shared" si="406"/>
        <v>286871.25</v>
      </c>
      <c r="S504" s="193">
        <f t="shared" si="406"/>
        <v>323568.49</v>
      </c>
      <c r="T504" s="193">
        <f t="shared" si="406"/>
        <v>538689.68999999994</v>
      </c>
      <c r="U504" s="193">
        <f t="shared" si="406"/>
        <v>2612878.1800000002</v>
      </c>
      <c r="V504" s="193">
        <f t="shared" si="406"/>
        <v>34967.81</v>
      </c>
      <c r="W504" s="193">
        <f t="shared" si="406"/>
        <v>23656.71</v>
      </c>
      <c r="X504" s="193">
        <f t="shared" si="406"/>
        <v>468715.17</v>
      </c>
      <c r="Y504" s="193">
        <f t="shared" si="406"/>
        <v>188865.53</v>
      </c>
      <c r="Z504" s="193">
        <f t="shared" si="407"/>
        <v>1081975.51</v>
      </c>
      <c r="AA504" s="193">
        <f t="shared" si="407"/>
        <v>3540740.67</v>
      </c>
      <c r="AB504" s="193">
        <f t="shared" si="407"/>
        <v>282758.06999999995</v>
      </c>
      <c r="AC504" s="193">
        <f t="shared" si="407"/>
        <v>814669.46000000008</v>
      </c>
      <c r="AD504" s="193">
        <f t="shared" si="407"/>
        <v>3441611.76</v>
      </c>
      <c r="AE504" s="193">
        <f t="shared" si="407"/>
        <v>270642.93</v>
      </c>
      <c r="AF504" s="193">
        <f t="shared" si="407"/>
        <v>207576.55</v>
      </c>
      <c r="AG504" s="193">
        <f t="shared" si="407"/>
        <v>165122.75</v>
      </c>
      <c r="AH504" s="193">
        <f t="shared" si="407"/>
        <v>276130.71999999997</v>
      </c>
      <c r="AI504" s="193">
        <f t="shared" si="407"/>
        <v>381612.04000000004</v>
      </c>
      <c r="AJ504" s="193">
        <f t="shared" si="407"/>
        <v>121015.83999999998</v>
      </c>
      <c r="AK504" s="193">
        <f t="shared" si="407"/>
        <v>1475706.56</v>
      </c>
      <c r="AL504" s="193">
        <f t="shared" si="407"/>
        <v>350026.50999999995</v>
      </c>
      <c r="AM504" s="193">
        <f t="shared" si="407"/>
        <v>1071186.9099999999</v>
      </c>
      <c r="AN504" s="193">
        <f t="shared" si="407"/>
        <v>43480.69</v>
      </c>
      <c r="AO504" s="193">
        <f t="shared" si="407"/>
        <v>469031.48</v>
      </c>
      <c r="AP504" s="193">
        <f t="shared" si="407"/>
        <v>56346.049999999996</v>
      </c>
      <c r="AQ504" s="193">
        <f t="shared" si="407"/>
        <v>0</v>
      </c>
      <c r="AR504" s="193">
        <f t="shared" si="407"/>
        <v>0</v>
      </c>
      <c r="AS504" s="193">
        <f t="shared" si="407"/>
        <v>0</v>
      </c>
      <c r="AT504" s="193">
        <f t="shared" si="407"/>
        <v>0</v>
      </c>
      <c r="AU504" s="193">
        <f t="shared" si="407"/>
        <v>0</v>
      </c>
      <c r="AV504" s="193">
        <f t="shared" si="407"/>
        <v>0</v>
      </c>
      <c r="AW504" s="193">
        <f t="shared" si="407"/>
        <v>0</v>
      </c>
      <c r="AX504" s="193">
        <f t="shared" si="407"/>
        <v>0</v>
      </c>
      <c r="AY504" s="193">
        <f t="shared" si="407"/>
        <v>0</v>
      </c>
      <c r="AZ504" s="193">
        <f t="shared" si="407"/>
        <v>0</v>
      </c>
      <c r="BA504" s="193">
        <f t="shared" si="407"/>
        <v>0</v>
      </c>
      <c r="BB504" s="193">
        <f t="shared" si="407"/>
        <v>0</v>
      </c>
      <c r="BC504" s="193">
        <f t="shared" si="407"/>
        <v>0</v>
      </c>
      <c r="BD504" s="193">
        <f t="shared" si="407"/>
        <v>0</v>
      </c>
      <c r="BE504" s="193">
        <f t="shared" si="407"/>
        <v>0</v>
      </c>
      <c r="BF504" s="193">
        <f t="shared" si="407"/>
        <v>0</v>
      </c>
      <c r="BG504" s="193">
        <f t="shared" si="407"/>
        <v>0</v>
      </c>
      <c r="BH504" s="193">
        <f t="shared" si="407"/>
        <v>0</v>
      </c>
      <c r="BI504" s="193">
        <f t="shared" si="407"/>
        <v>0</v>
      </c>
      <c r="BJ504" s="193">
        <f t="shared" si="407"/>
        <v>0</v>
      </c>
      <c r="BK504" s="193">
        <f t="shared" si="407"/>
        <v>0</v>
      </c>
      <c r="BL504" s="193">
        <f t="shared" si="407"/>
        <v>0</v>
      </c>
      <c r="BM504" s="193">
        <f t="shared" si="407"/>
        <v>0</v>
      </c>
      <c r="BN504" s="193">
        <f t="shared" si="407"/>
        <v>0</v>
      </c>
      <c r="BO504" s="193">
        <f t="shared" si="407"/>
        <v>0</v>
      </c>
      <c r="BP504" s="193">
        <f t="shared" si="407"/>
        <v>0</v>
      </c>
      <c r="BQ504" s="193">
        <f t="shared" si="407"/>
        <v>0</v>
      </c>
      <c r="BR504" s="193">
        <f t="shared" si="407"/>
        <v>0</v>
      </c>
      <c r="BS504" s="193">
        <f t="shared" si="407"/>
        <v>0</v>
      </c>
      <c r="BT504" s="193">
        <f t="shared" si="407"/>
        <v>0</v>
      </c>
      <c r="BU504" s="193">
        <f t="shared" si="407"/>
        <v>0</v>
      </c>
      <c r="BV504" s="193">
        <f t="shared" si="407"/>
        <v>0</v>
      </c>
      <c r="BW504" s="193">
        <f t="shared" si="407"/>
        <v>0</v>
      </c>
      <c r="BX504" s="193">
        <f t="shared" si="407"/>
        <v>0</v>
      </c>
      <c r="BY504" s="193">
        <f t="shared" si="407"/>
        <v>0</v>
      </c>
      <c r="BZ504" s="193">
        <f t="shared" si="407"/>
        <v>0</v>
      </c>
      <c r="CA504" s="193">
        <f t="shared" si="407"/>
        <v>0</v>
      </c>
      <c r="CB504" s="193">
        <f t="shared" si="407"/>
        <v>0</v>
      </c>
      <c r="CC504" s="193">
        <f t="shared" si="407"/>
        <v>0</v>
      </c>
      <c r="CD504" s="193">
        <f t="shared" si="407"/>
        <v>0</v>
      </c>
      <c r="CE504" s="193">
        <f t="shared" si="407"/>
        <v>0</v>
      </c>
      <c r="CF504" s="193">
        <f t="shared" si="407"/>
        <v>0</v>
      </c>
      <c r="CG504" s="193">
        <f t="shared" si="407"/>
        <v>0</v>
      </c>
      <c r="CH504" s="193"/>
      <c r="CI504" s="193"/>
      <c r="CJ504" s="193"/>
      <c r="CK504" s="193"/>
      <c r="CL504" s="125"/>
      <c r="CM504" s="125"/>
    </row>
    <row r="505" spans="1:100" ht="13.75" hidden="1" customHeight="1" x14ac:dyDescent="0.3">
      <c r="A505" s="188">
        <v>25</v>
      </c>
      <c r="B505" s="189"/>
      <c r="C505" s="190"/>
      <c r="D505" s="191" t="str">
        <f t="shared" ref="D505:E515" si="408">VLOOKUP($A505,$A$10:$M$500,D$500,0)</f>
        <v>(1</v>
      </c>
      <c r="E505" s="191" t="str">
        <f t="shared" si="408"/>
        <v>אגרות חוב ממשלתיות:</v>
      </c>
      <c r="F505" s="191"/>
      <c r="G505" s="191"/>
      <c r="H505" s="191"/>
      <c r="I505" s="192"/>
      <c r="J505" s="193">
        <f t="shared" si="406"/>
        <v>7929974.1400000006</v>
      </c>
      <c r="K505" s="193">
        <f t="shared" si="406"/>
        <v>0</v>
      </c>
      <c r="L505" s="193">
        <f t="shared" si="406"/>
        <v>28662.959999999999</v>
      </c>
      <c r="M505" s="193">
        <f t="shared" si="406"/>
        <v>239112.64999999997</v>
      </c>
      <c r="N505" s="193">
        <f t="shared" si="406"/>
        <v>0</v>
      </c>
      <c r="O505" s="193">
        <f t="shared" si="406"/>
        <v>262060.78</v>
      </c>
      <c r="P505" s="193">
        <f t="shared" si="406"/>
        <v>9724.16</v>
      </c>
      <c r="Q505" s="193">
        <f t="shared" si="406"/>
        <v>974650.61</v>
      </c>
      <c r="R505" s="193">
        <f t="shared" si="406"/>
        <v>285197.19</v>
      </c>
      <c r="S505" s="193">
        <f t="shared" si="406"/>
        <v>267822.96000000002</v>
      </c>
      <c r="T505" s="193">
        <f t="shared" si="406"/>
        <v>17126.89</v>
      </c>
      <c r="U505" s="193">
        <f t="shared" si="406"/>
        <v>1184512.9200000002</v>
      </c>
      <c r="V505" s="193">
        <f t="shared" si="406"/>
        <v>4130.66</v>
      </c>
      <c r="W505" s="193">
        <f t="shared" si="406"/>
        <v>2919.0400000000004</v>
      </c>
      <c r="X505" s="193">
        <f t="shared" si="406"/>
        <v>95643.54</v>
      </c>
      <c r="Y505" s="193">
        <f t="shared" si="406"/>
        <v>159624.92000000001</v>
      </c>
      <c r="Z505" s="193">
        <f t="shared" si="407"/>
        <v>46505.420000000006</v>
      </c>
      <c r="AA505" s="193">
        <f t="shared" si="407"/>
        <v>1097679.24</v>
      </c>
      <c r="AB505" s="193">
        <f t="shared" si="407"/>
        <v>241101.27</v>
      </c>
      <c r="AC505" s="193">
        <f t="shared" si="407"/>
        <v>81395.539999999994</v>
      </c>
      <c r="AD505" s="193">
        <f t="shared" si="407"/>
        <v>1546713.67</v>
      </c>
      <c r="AE505" s="193">
        <f t="shared" si="407"/>
        <v>54318.62</v>
      </c>
      <c r="AF505" s="193">
        <f t="shared" si="407"/>
        <v>55498.119999999995</v>
      </c>
      <c r="AG505" s="193">
        <f t="shared" si="407"/>
        <v>57861.289999999994</v>
      </c>
      <c r="AH505" s="193">
        <f t="shared" si="407"/>
        <v>116202.5</v>
      </c>
      <c r="AI505" s="193">
        <f t="shared" si="407"/>
        <v>201141.92</v>
      </c>
      <c r="AJ505" s="193">
        <f t="shared" si="407"/>
        <v>91478.89</v>
      </c>
      <c r="AK505" s="193">
        <f t="shared" si="407"/>
        <v>350482.86</v>
      </c>
      <c r="AL505" s="193">
        <f t="shared" si="407"/>
        <v>4117.88</v>
      </c>
      <c r="AM505" s="193">
        <f t="shared" si="407"/>
        <v>350524.24999999994</v>
      </c>
      <c r="AN505" s="193">
        <f t="shared" si="407"/>
        <v>36292.899999999994</v>
      </c>
      <c r="AO505" s="193">
        <f t="shared" si="407"/>
        <v>50464.71</v>
      </c>
      <c r="AP505" s="193">
        <f t="shared" si="407"/>
        <v>17005.78</v>
      </c>
      <c r="AQ505" s="193">
        <f t="shared" si="407"/>
        <v>0</v>
      </c>
      <c r="AR505" s="193">
        <f t="shared" si="407"/>
        <v>0</v>
      </c>
      <c r="AS505" s="193">
        <f t="shared" si="407"/>
        <v>0</v>
      </c>
      <c r="AT505" s="193">
        <f t="shared" si="407"/>
        <v>0</v>
      </c>
      <c r="AU505" s="193">
        <f t="shared" si="407"/>
        <v>0</v>
      </c>
      <c r="AV505" s="193">
        <f t="shared" si="407"/>
        <v>0</v>
      </c>
      <c r="AW505" s="193">
        <f t="shared" si="407"/>
        <v>0</v>
      </c>
      <c r="AX505" s="193">
        <f t="shared" si="407"/>
        <v>0</v>
      </c>
      <c r="AY505" s="193">
        <f t="shared" si="407"/>
        <v>0</v>
      </c>
      <c r="AZ505" s="193">
        <f t="shared" si="407"/>
        <v>0</v>
      </c>
      <c r="BA505" s="193">
        <f t="shared" si="407"/>
        <v>0</v>
      </c>
      <c r="BB505" s="193">
        <f t="shared" si="407"/>
        <v>0</v>
      </c>
      <c r="BC505" s="193">
        <f t="shared" si="407"/>
        <v>0</v>
      </c>
      <c r="BD505" s="193">
        <f t="shared" si="407"/>
        <v>0</v>
      </c>
      <c r="BE505" s="193">
        <f t="shared" si="407"/>
        <v>0</v>
      </c>
      <c r="BF505" s="193">
        <f t="shared" si="407"/>
        <v>0</v>
      </c>
      <c r="BG505" s="193">
        <f t="shared" si="407"/>
        <v>0</v>
      </c>
      <c r="BH505" s="193">
        <f t="shared" si="407"/>
        <v>0</v>
      </c>
      <c r="BI505" s="193">
        <f t="shared" si="407"/>
        <v>0</v>
      </c>
      <c r="BJ505" s="193">
        <f t="shared" si="407"/>
        <v>0</v>
      </c>
      <c r="BK505" s="193">
        <f t="shared" si="407"/>
        <v>0</v>
      </c>
      <c r="BL505" s="193">
        <f t="shared" si="407"/>
        <v>0</v>
      </c>
      <c r="BM505" s="193">
        <f t="shared" si="407"/>
        <v>0</v>
      </c>
      <c r="BN505" s="193">
        <f t="shared" si="407"/>
        <v>0</v>
      </c>
      <c r="BO505" s="193">
        <f t="shared" si="407"/>
        <v>0</v>
      </c>
      <c r="BP505" s="193">
        <f t="shared" si="407"/>
        <v>0</v>
      </c>
      <c r="BQ505" s="193">
        <f t="shared" si="407"/>
        <v>0</v>
      </c>
      <c r="BR505" s="193">
        <f t="shared" si="407"/>
        <v>0</v>
      </c>
      <c r="BS505" s="193">
        <f t="shared" si="407"/>
        <v>0</v>
      </c>
      <c r="BT505" s="193">
        <f t="shared" si="407"/>
        <v>0</v>
      </c>
      <c r="BU505" s="193">
        <f t="shared" si="407"/>
        <v>0</v>
      </c>
      <c r="BV505" s="193">
        <f t="shared" si="407"/>
        <v>0</v>
      </c>
      <c r="BW505" s="193">
        <f t="shared" si="407"/>
        <v>0</v>
      </c>
      <c r="BX505" s="193">
        <f t="shared" si="407"/>
        <v>0</v>
      </c>
      <c r="BY505" s="193">
        <f t="shared" si="407"/>
        <v>0</v>
      </c>
      <c r="BZ505" s="193">
        <f t="shared" si="407"/>
        <v>0</v>
      </c>
      <c r="CA505" s="193">
        <f t="shared" si="407"/>
        <v>0</v>
      </c>
      <c r="CB505" s="193">
        <f t="shared" si="407"/>
        <v>0</v>
      </c>
      <c r="CC505" s="193">
        <f t="shared" si="407"/>
        <v>0</v>
      </c>
      <c r="CD505" s="193">
        <f t="shared" si="407"/>
        <v>0</v>
      </c>
      <c r="CE505" s="193">
        <f t="shared" si="407"/>
        <v>0</v>
      </c>
      <c r="CF505" s="193">
        <f t="shared" si="407"/>
        <v>0</v>
      </c>
      <c r="CG505" s="193">
        <f t="shared" si="407"/>
        <v>0</v>
      </c>
      <c r="CH505" s="193"/>
      <c r="CI505" s="193"/>
      <c r="CJ505" s="193"/>
      <c r="CK505" s="193"/>
      <c r="CL505" s="125"/>
      <c r="CM505" s="125"/>
    </row>
    <row r="506" spans="1:100" ht="13.75" hidden="1" customHeight="1" x14ac:dyDescent="0.3">
      <c r="A506" s="188">
        <v>44</v>
      </c>
      <c r="B506" s="189"/>
      <c r="C506" s="190"/>
      <c r="D506" s="191" t="str">
        <f t="shared" si="408"/>
        <v>(2</v>
      </c>
      <c r="E506" s="191" t="str">
        <f t="shared" si="408"/>
        <v xml:space="preserve">תעודות חוב מסחריות: </v>
      </c>
      <c r="F506" s="191"/>
      <c r="G506" s="191"/>
      <c r="H506" s="191"/>
      <c r="I506" s="192"/>
      <c r="J506" s="193">
        <f t="shared" si="406"/>
        <v>0</v>
      </c>
      <c r="K506" s="193">
        <f t="shared" si="406"/>
        <v>0</v>
      </c>
      <c r="L506" s="193">
        <f t="shared" si="406"/>
        <v>0</v>
      </c>
      <c r="M506" s="193">
        <f t="shared" si="406"/>
        <v>0</v>
      </c>
      <c r="N506" s="193">
        <f t="shared" si="406"/>
        <v>0</v>
      </c>
      <c r="O506" s="193">
        <f t="shared" si="406"/>
        <v>0</v>
      </c>
      <c r="P506" s="193">
        <f t="shared" si="406"/>
        <v>0</v>
      </c>
      <c r="Q506" s="193">
        <f t="shared" si="406"/>
        <v>0</v>
      </c>
      <c r="R506" s="193">
        <f t="shared" si="406"/>
        <v>0</v>
      </c>
      <c r="S506" s="193">
        <f t="shared" si="406"/>
        <v>0</v>
      </c>
      <c r="T506" s="193">
        <f t="shared" si="406"/>
        <v>0</v>
      </c>
      <c r="U506" s="193">
        <f t="shared" si="406"/>
        <v>0</v>
      </c>
      <c r="V506" s="193">
        <f t="shared" si="406"/>
        <v>0</v>
      </c>
      <c r="W506" s="193">
        <f t="shared" si="406"/>
        <v>0</v>
      </c>
      <c r="X506" s="193">
        <f t="shared" si="406"/>
        <v>0</v>
      </c>
      <c r="Y506" s="193">
        <f t="shared" si="406"/>
        <v>0</v>
      </c>
      <c r="Z506" s="193">
        <f t="shared" si="407"/>
        <v>0</v>
      </c>
      <c r="AA506" s="193">
        <f t="shared" si="407"/>
        <v>0</v>
      </c>
      <c r="AB506" s="193">
        <f t="shared" si="407"/>
        <v>0</v>
      </c>
      <c r="AC506" s="193">
        <f t="shared" si="407"/>
        <v>0</v>
      </c>
      <c r="AD506" s="193">
        <f t="shared" si="407"/>
        <v>0</v>
      </c>
      <c r="AE506" s="193">
        <f t="shared" si="407"/>
        <v>0</v>
      </c>
      <c r="AF506" s="193">
        <f t="shared" si="407"/>
        <v>0</v>
      </c>
      <c r="AG506" s="193">
        <f t="shared" si="407"/>
        <v>0</v>
      </c>
      <c r="AH506" s="193">
        <f t="shared" si="407"/>
        <v>0</v>
      </c>
      <c r="AI506" s="193">
        <f t="shared" si="407"/>
        <v>0</v>
      </c>
      <c r="AJ506" s="193">
        <f t="shared" si="407"/>
        <v>0</v>
      </c>
      <c r="AK506" s="193">
        <f t="shared" si="407"/>
        <v>0</v>
      </c>
      <c r="AL506" s="193">
        <f t="shared" si="407"/>
        <v>0</v>
      </c>
      <c r="AM506" s="193">
        <f t="shared" si="407"/>
        <v>0</v>
      </c>
      <c r="AN506" s="193">
        <f t="shared" si="407"/>
        <v>0</v>
      </c>
      <c r="AO506" s="193">
        <f t="shared" ref="AO506:DJ512" si="409">VLOOKUP($A506,$A$10:$CS$500,AO$500,0)</f>
        <v>0</v>
      </c>
      <c r="AP506" s="193">
        <f t="shared" si="409"/>
        <v>0</v>
      </c>
      <c r="AQ506" s="193">
        <f t="shared" si="409"/>
        <v>0</v>
      </c>
      <c r="AR506" s="193">
        <f t="shared" si="409"/>
        <v>0</v>
      </c>
      <c r="AS506" s="193">
        <f t="shared" si="409"/>
        <v>0</v>
      </c>
      <c r="AT506" s="193">
        <f t="shared" si="409"/>
        <v>0</v>
      </c>
      <c r="AU506" s="193">
        <f t="shared" si="409"/>
        <v>0</v>
      </c>
      <c r="AV506" s="193">
        <f t="shared" si="409"/>
        <v>0</v>
      </c>
      <c r="AW506" s="193">
        <f t="shared" si="409"/>
        <v>0</v>
      </c>
      <c r="AX506" s="193">
        <f t="shared" si="409"/>
        <v>0</v>
      </c>
      <c r="AY506" s="193">
        <f t="shared" si="409"/>
        <v>0</v>
      </c>
      <c r="AZ506" s="193">
        <f t="shared" si="409"/>
        <v>0</v>
      </c>
      <c r="BA506" s="193">
        <f t="shared" si="409"/>
        <v>0</v>
      </c>
      <c r="BB506" s="193">
        <f t="shared" si="409"/>
        <v>0</v>
      </c>
      <c r="BC506" s="193">
        <f t="shared" si="409"/>
        <v>0</v>
      </c>
      <c r="BD506" s="193">
        <f t="shared" si="409"/>
        <v>0</v>
      </c>
      <c r="BE506" s="193">
        <f t="shared" si="409"/>
        <v>0</v>
      </c>
      <c r="BF506" s="193">
        <f t="shared" si="409"/>
        <v>0</v>
      </c>
      <c r="BG506" s="193">
        <f t="shared" si="409"/>
        <v>0</v>
      </c>
      <c r="BH506" s="193">
        <f t="shared" si="409"/>
        <v>0</v>
      </c>
      <c r="BI506" s="193">
        <f t="shared" si="409"/>
        <v>0</v>
      </c>
      <c r="BJ506" s="193">
        <f t="shared" si="409"/>
        <v>0</v>
      </c>
      <c r="BK506" s="193">
        <f t="shared" si="409"/>
        <v>0</v>
      </c>
      <c r="BL506" s="193">
        <f t="shared" si="409"/>
        <v>0</v>
      </c>
      <c r="BM506" s="193">
        <f t="shared" si="409"/>
        <v>0</v>
      </c>
      <c r="BN506" s="193">
        <f t="shared" si="409"/>
        <v>0</v>
      </c>
      <c r="BO506" s="193">
        <f t="shared" si="409"/>
        <v>0</v>
      </c>
      <c r="BP506" s="193">
        <f t="shared" si="409"/>
        <v>0</v>
      </c>
      <c r="BQ506" s="193">
        <f t="shared" si="409"/>
        <v>0</v>
      </c>
      <c r="BR506" s="193">
        <f t="shared" si="409"/>
        <v>0</v>
      </c>
      <c r="BS506" s="193">
        <f t="shared" si="409"/>
        <v>0</v>
      </c>
      <c r="BT506" s="193">
        <f t="shared" si="409"/>
        <v>0</v>
      </c>
      <c r="BU506" s="193">
        <f t="shared" si="409"/>
        <v>0</v>
      </c>
      <c r="BV506" s="193">
        <f t="shared" si="409"/>
        <v>0</v>
      </c>
      <c r="BW506" s="193">
        <f t="shared" si="409"/>
        <v>0</v>
      </c>
      <c r="BX506" s="193">
        <f t="shared" si="409"/>
        <v>0</v>
      </c>
      <c r="BY506" s="193">
        <f t="shared" si="409"/>
        <v>0</v>
      </c>
      <c r="BZ506" s="193">
        <f t="shared" si="409"/>
        <v>0</v>
      </c>
      <c r="CA506" s="193">
        <f t="shared" si="409"/>
        <v>0</v>
      </c>
      <c r="CB506" s="193">
        <f t="shared" si="409"/>
        <v>0</v>
      </c>
      <c r="CC506" s="193">
        <f t="shared" si="409"/>
        <v>0</v>
      </c>
      <c r="CD506" s="193">
        <f t="shared" si="409"/>
        <v>0</v>
      </c>
      <c r="CE506" s="193">
        <f t="shared" si="409"/>
        <v>0</v>
      </c>
      <c r="CF506" s="193">
        <f t="shared" si="409"/>
        <v>0</v>
      </c>
      <c r="CG506" s="193">
        <f t="shared" si="409"/>
        <v>0</v>
      </c>
      <c r="CH506" s="193"/>
      <c r="CI506" s="193"/>
      <c r="CJ506" s="193"/>
      <c r="CK506" s="193"/>
      <c r="CL506" s="125"/>
      <c r="CM506" s="125"/>
    </row>
    <row r="507" spans="1:100" ht="13.75" hidden="1" customHeight="1" x14ac:dyDescent="0.3">
      <c r="A507" s="188">
        <v>96</v>
      </c>
      <c r="B507" s="189"/>
      <c r="C507" s="190"/>
      <c r="D507" s="191" t="str">
        <f t="shared" si="408"/>
        <v>(3</v>
      </c>
      <c r="E507" s="191" t="str">
        <f t="shared" si="408"/>
        <v>אג"ח קונצרני:</v>
      </c>
      <c r="F507" s="191"/>
      <c r="G507" s="191"/>
      <c r="H507" s="191"/>
      <c r="I507" s="192"/>
      <c r="J507" s="193">
        <f t="shared" si="406"/>
        <v>3321219.15</v>
      </c>
      <c r="K507" s="193">
        <f t="shared" si="406"/>
        <v>0</v>
      </c>
      <c r="L507" s="193">
        <f t="shared" si="406"/>
        <v>2354.9</v>
      </c>
      <c r="M507" s="193">
        <f t="shared" si="406"/>
        <v>164075.62999999998</v>
      </c>
      <c r="N507" s="193">
        <f t="shared" si="406"/>
        <v>0</v>
      </c>
      <c r="O507" s="193">
        <f t="shared" si="406"/>
        <v>13059.46</v>
      </c>
      <c r="P507" s="193">
        <f t="shared" si="406"/>
        <v>0</v>
      </c>
      <c r="Q507" s="193">
        <f t="shared" si="406"/>
        <v>434794.76999999996</v>
      </c>
      <c r="R507" s="193">
        <f t="shared" si="406"/>
        <v>1674.06</v>
      </c>
      <c r="S507" s="193">
        <f t="shared" si="406"/>
        <v>51987.42</v>
      </c>
      <c r="T507" s="193">
        <f t="shared" si="406"/>
        <v>0</v>
      </c>
      <c r="U507" s="193">
        <f t="shared" si="406"/>
        <v>369406.81000000006</v>
      </c>
      <c r="V507" s="193">
        <f t="shared" si="406"/>
        <v>0</v>
      </c>
      <c r="W507" s="193">
        <f t="shared" si="406"/>
        <v>0</v>
      </c>
      <c r="X507" s="193">
        <f t="shared" si="406"/>
        <v>59988.17</v>
      </c>
      <c r="Y507" s="193">
        <f t="shared" si="406"/>
        <v>17093.230000000003</v>
      </c>
      <c r="Z507" s="193">
        <f t="shared" ref="Z507:CU516" si="410">VLOOKUP($A507,$A$10:$CS$500,Z$500,0)</f>
        <v>1113.92</v>
      </c>
      <c r="AA507" s="193">
        <f t="shared" si="410"/>
        <v>390953.37</v>
      </c>
      <c r="AB507" s="193">
        <f t="shared" si="410"/>
        <v>39542.650000000009</v>
      </c>
      <c r="AC507" s="193">
        <f t="shared" si="410"/>
        <v>38163.149999999994</v>
      </c>
      <c r="AD507" s="193">
        <f t="shared" si="410"/>
        <v>864882.73</v>
      </c>
      <c r="AE507" s="193">
        <f t="shared" si="410"/>
        <v>22820.600000000002</v>
      </c>
      <c r="AF507" s="193">
        <f t="shared" si="410"/>
        <v>18870.019999999997</v>
      </c>
      <c r="AG507" s="193">
        <f t="shared" si="410"/>
        <v>15379.789999999999</v>
      </c>
      <c r="AH507" s="193">
        <f t="shared" si="410"/>
        <v>40489.159999999996</v>
      </c>
      <c r="AI507" s="193">
        <f t="shared" si="410"/>
        <v>0</v>
      </c>
      <c r="AJ507" s="193">
        <f t="shared" si="410"/>
        <v>25132.98</v>
      </c>
      <c r="AK507" s="193">
        <f t="shared" si="410"/>
        <v>508984.30999999994</v>
      </c>
      <c r="AL507" s="193">
        <f t="shared" si="410"/>
        <v>22291.019999999997</v>
      </c>
      <c r="AM507" s="193">
        <f t="shared" si="410"/>
        <v>205758.37</v>
      </c>
      <c r="AN507" s="193">
        <f t="shared" si="410"/>
        <v>5989.130000000001</v>
      </c>
      <c r="AO507" s="193">
        <f t="shared" si="410"/>
        <v>55.34</v>
      </c>
      <c r="AP507" s="193">
        <f t="shared" si="410"/>
        <v>6358.16</v>
      </c>
      <c r="AQ507" s="193">
        <f t="shared" si="410"/>
        <v>0</v>
      </c>
      <c r="AR507" s="193">
        <f t="shared" si="410"/>
        <v>0</v>
      </c>
      <c r="AS507" s="193">
        <f t="shared" si="410"/>
        <v>0</v>
      </c>
      <c r="AT507" s="193">
        <f t="shared" si="410"/>
        <v>0</v>
      </c>
      <c r="AU507" s="193">
        <f t="shared" si="409"/>
        <v>0</v>
      </c>
      <c r="AV507" s="193">
        <f t="shared" si="409"/>
        <v>0</v>
      </c>
      <c r="AW507" s="193">
        <f t="shared" si="409"/>
        <v>0</v>
      </c>
      <c r="AX507" s="193">
        <f t="shared" si="409"/>
        <v>0</v>
      </c>
      <c r="AY507" s="193">
        <f t="shared" si="409"/>
        <v>0</v>
      </c>
      <c r="AZ507" s="193">
        <f t="shared" si="409"/>
        <v>0</v>
      </c>
      <c r="BA507" s="193">
        <f t="shared" si="409"/>
        <v>0</v>
      </c>
      <c r="BB507" s="193">
        <f t="shared" si="409"/>
        <v>0</v>
      </c>
      <c r="BC507" s="193">
        <f t="shared" si="409"/>
        <v>0</v>
      </c>
      <c r="BD507" s="193">
        <f t="shared" si="409"/>
        <v>0</v>
      </c>
      <c r="BE507" s="193">
        <f t="shared" si="409"/>
        <v>0</v>
      </c>
      <c r="BF507" s="193">
        <f t="shared" si="409"/>
        <v>0</v>
      </c>
      <c r="BG507" s="193">
        <f t="shared" si="409"/>
        <v>0</v>
      </c>
      <c r="BH507" s="193">
        <f t="shared" si="409"/>
        <v>0</v>
      </c>
      <c r="BI507" s="193">
        <f t="shared" si="409"/>
        <v>0</v>
      </c>
      <c r="BJ507" s="193">
        <f t="shared" si="409"/>
        <v>0</v>
      </c>
      <c r="BK507" s="193">
        <f t="shared" si="409"/>
        <v>0</v>
      </c>
      <c r="BL507" s="193">
        <f t="shared" si="409"/>
        <v>0</v>
      </c>
      <c r="BM507" s="193">
        <f t="shared" si="409"/>
        <v>0</v>
      </c>
      <c r="BN507" s="193">
        <f t="shared" si="409"/>
        <v>0</v>
      </c>
      <c r="BO507" s="193">
        <f t="shared" si="409"/>
        <v>0</v>
      </c>
      <c r="BP507" s="193">
        <f t="shared" si="409"/>
        <v>0</v>
      </c>
      <c r="BQ507" s="193">
        <f t="shared" si="409"/>
        <v>0</v>
      </c>
      <c r="BR507" s="193">
        <f t="shared" si="409"/>
        <v>0</v>
      </c>
      <c r="BS507" s="193">
        <f t="shared" si="409"/>
        <v>0</v>
      </c>
      <c r="BT507" s="193">
        <f t="shared" si="409"/>
        <v>0</v>
      </c>
      <c r="BU507" s="193">
        <f t="shared" si="409"/>
        <v>0</v>
      </c>
      <c r="BV507" s="193">
        <f t="shared" si="409"/>
        <v>0</v>
      </c>
      <c r="BW507" s="193">
        <f t="shared" si="409"/>
        <v>0</v>
      </c>
      <c r="BX507" s="193">
        <f t="shared" si="409"/>
        <v>0</v>
      </c>
      <c r="BY507" s="193">
        <f t="shared" si="409"/>
        <v>0</v>
      </c>
      <c r="BZ507" s="193">
        <f t="shared" si="409"/>
        <v>0</v>
      </c>
      <c r="CA507" s="193">
        <f t="shared" si="409"/>
        <v>0</v>
      </c>
      <c r="CB507" s="193">
        <f t="shared" si="409"/>
        <v>0</v>
      </c>
      <c r="CC507" s="193">
        <f t="shared" si="409"/>
        <v>0</v>
      </c>
      <c r="CD507" s="193">
        <f t="shared" si="409"/>
        <v>0</v>
      </c>
      <c r="CE507" s="193">
        <f t="shared" si="409"/>
        <v>0</v>
      </c>
      <c r="CF507" s="193">
        <f t="shared" si="409"/>
        <v>0</v>
      </c>
      <c r="CG507" s="193">
        <f t="shared" si="409"/>
        <v>0</v>
      </c>
      <c r="CH507" s="193"/>
      <c r="CI507" s="193"/>
      <c r="CJ507" s="193"/>
      <c r="CK507" s="193"/>
      <c r="CL507" s="125"/>
      <c r="CM507" s="125"/>
    </row>
    <row r="508" spans="1:100" ht="13.75" hidden="1" customHeight="1" x14ac:dyDescent="0.3">
      <c r="A508" s="188">
        <v>155</v>
      </c>
      <c r="B508" s="189"/>
      <c r="C508" s="190"/>
      <c r="D508" s="191" t="str">
        <f t="shared" si="408"/>
        <v>4)</v>
      </c>
      <c r="E508" s="191" t="str">
        <f t="shared" si="408"/>
        <v>מניות (למעט חברות מוחזקות)</v>
      </c>
      <c r="F508" s="191"/>
      <c r="G508" s="191"/>
      <c r="H508" s="191"/>
      <c r="I508" s="192"/>
      <c r="J508" s="193">
        <f t="shared" si="406"/>
        <v>4674405.7299999986</v>
      </c>
      <c r="K508" s="193">
        <f t="shared" si="406"/>
        <v>0</v>
      </c>
      <c r="L508" s="193">
        <f t="shared" si="406"/>
        <v>13183.509999999998</v>
      </c>
      <c r="M508" s="193">
        <f t="shared" si="406"/>
        <v>424900.12</v>
      </c>
      <c r="N508" s="193">
        <f t="shared" si="406"/>
        <v>0</v>
      </c>
      <c r="O508" s="193">
        <f t="shared" si="406"/>
        <v>17368.32</v>
      </c>
      <c r="P508" s="193">
        <f t="shared" si="406"/>
        <v>142367.15</v>
      </c>
      <c r="Q508" s="193">
        <f t="shared" si="406"/>
        <v>898536.4800000001</v>
      </c>
      <c r="R508" s="193">
        <f t="shared" si="406"/>
        <v>0</v>
      </c>
      <c r="S508" s="193">
        <f t="shared" si="406"/>
        <v>0</v>
      </c>
      <c r="T508" s="193">
        <f t="shared" si="406"/>
        <v>234431.78999999998</v>
      </c>
      <c r="U508" s="193">
        <f t="shared" si="406"/>
        <v>536726.84</v>
      </c>
      <c r="V508" s="193">
        <f t="shared" si="406"/>
        <v>0</v>
      </c>
      <c r="W508" s="193">
        <f t="shared" si="406"/>
        <v>0</v>
      </c>
      <c r="X508" s="193">
        <f t="shared" si="406"/>
        <v>0</v>
      </c>
      <c r="Y508" s="193">
        <f t="shared" si="406"/>
        <v>1185.05</v>
      </c>
      <c r="Z508" s="193">
        <f t="shared" si="410"/>
        <v>326107.51</v>
      </c>
      <c r="AA508" s="193">
        <f t="shared" si="410"/>
        <v>678470.65</v>
      </c>
      <c r="AB508" s="193">
        <f t="shared" si="410"/>
        <v>0</v>
      </c>
      <c r="AC508" s="193">
        <f t="shared" si="410"/>
        <v>221591.19</v>
      </c>
      <c r="AD508" s="193">
        <f t="shared" si="410"/>
        <v>458331.38</v>
      </c>
      <c r="AE508" s="193">
        <f t="shared" si="410"/>
        <v>68700.799999999988</v>
      </c>
      <c r="AF508" s="193">
        <f t="shared" si="410"/>
        <v>33511.68</v>
      </c>
      <c r="AG508" s="193">
        <f t="shared" si="410"/>
        <v>19300.43</v>
      </c>
      <c r="AH508" s="193">
        <f t="shared" si="410"/>
        <v>28958.63</v>
      </c>
      <c r="AI508" s="193">
        <f t="shared" si="410"/>
        <v>0</v>
      </c>
      <c r="AJ508" s="193">
        <f t="shared" si="410"/>
        <v>0</v>
      </c>
      <c r="AK508" s="193">
        <f t="shared" si="410"/>
        <v>345469.91000000003</v>
      </c>
      <c r="AL508" s="193">
        <f t="shared" si="410"/>
        <v>143525.51999999999</v>
      </c>
      <c r="AM508" s="193">
        <f t="shared" si="410"/>
        <v>38070.769999999997</v>
      </c>
      <c r="AN508" s="193">
        <f t="shared" si="410"/>
        <v>0</v>
      </c>
      <c r="AO508" s="193">
        <f t="shared" si="410"/>
        <v>43668</v>
      </c>
      <c r="AP508" s="193">
        <f t="shared" si="410"/>
        <v>0</v>
      </c>
      <c r="AQ508" s="193">
        <f t="shared" si="410"/>
        <v>0</v>
      </c>
      <c r="AR508" s="193">
        <f t="shared" si="410"/>
        <v>0</v>
      </c>
      <c r="AS508" s="193">
        <f t="shared" si="410"/>
        <v>0</v>
      </c>
      <c r="AT508" s="193">
        <f t="shared" si="410"/>
        <v>0</v>
      </c>
      <c r="AU508" s="193">
        <f t="shared" si="409"/>
        <v>0</v>
      </c>
      <c r="AV508" s="193">
        <f t="shared" si="409"/>
        <v>0</v>
      </c>
      <c r="AW508" s="193">
        <f t="shared" si="409"/>
        <v>0</v>
      </c>
      <c r="AX508" s="193">
        <f t="shared" si="409"/>
        <v>0</v>
      </c>
      <c r="AY508" s="193">
        <f t="shared" si="409"/>
        <v>0</v>
      </c>
      <c r="AZ508" s="193">
        <f t="shared" si="409"/>
        <v>0</v>
      </c>
      <c r="BA508" s="193">
        <f t="shared" si="409"/>
        <v>0</v>
      </c>
      <c r="BB508" s="193">
        <f t="shared" si="409"/>
        <v>0</v>
      </c>
      <c r="BC508" s="193">
        <f t="shared" si="409"/>
        <v>0</v>
      </c>
      <c r="BD508" s="193">
        <f t="shared" si="409"/>
        <v>0</v>
      </c>
      <c r="BE508" s="193">
        <f t="shared" si="409"/>
        <v>0</v>
      </c>
      <c r="BF508" s="193">
        <f t="shared" si="409"/>
        <v>0</v>
      </c>
      <c r="BG508" s="193">
        <f t="shared" si="409"/>
        <v>0</v>
      </c>
      <c r="BH508" s="193">
        <f t="shared" si="409"/>
        <v>0</v>
      </c>
      <c r="BI508" s="193">
        <f t="shared" si="409"/>
        <v>0</v>
      </c>
      <c r="BJ508" s="193">
        <f t="shared" si="409"/>
        <v>0</v>
      </c>
      <c r="BK508" s="193">
        <f t="shared" si="409"/>
        <v>0</v>
      </c>
      <c r="BL508" s="193">
        <f t="shared" si="409"/>
        <v>0</v>
      </c>
      <c r="BM508" s="193">
        <f t="shared" si="409"/>
        <v>0</v>
      </c>
      <c r="BN508" s="193">
        <f t="shared" si="409"/>
        <v>0</v>
      </c>
      <c r="BO508" s="193">
        <f t="shared" si="409"/>
        <v>0</v>
      </c>
      <c r="BP508" s="193">
        <f t="shared" si="409"/>
        <v>0</v>
      </c>
      <c r="BQ508" s="193">
        <f t="shared" si="409"/>
        <v>0</v>
      </c>
      <c r="BR508" s="193">
        <f t="shared" si="409"/>
        <v>0</v>
      </c>
      <c r="BS508" s="193">
        <f t="shared" si="409"/>
        <v>0</v>
      </c>
      <c r="BT508" s="193">
        <f t="shared" si="409"/>
        <v>0</v>
      </c>
      <c r="BU508" s="193">
        <f t="shared" si="409"/>
        <v>0</v>
      </c>
      <c r="BV508" s="193">
        <f t="shared" si="409"/>
        <v>0</v>
      </c>
      <c r="BW508" s="193">
        <f t="shared" si="409"/>
        <v>0</v>
      </c>
      <c r="BX508" s="193">
        <f t="shared" si="409"/>
        <v>0</v>
      </c>
      <c r="BY508" s="193">
        <f t="shared" si="409"/>
        <v>0</v>
      </c>
      <c r="BZ508" s="193">
        <f t="shared" si="409"/>
        <v>0</v>
      </c>
      <c r="CA508" s="193">
        <f t="shared" si="409"/>
        <v>0</v>
      </c>
      <c r="CB508" s="193">
        <f t="shared" si="409"/>
        <v>0</v>
      </c>
      <c r="CC508" s="193">
        <f t="shared" si="409"/>
        <v>0</v>
      </c>
      <c r="CD508" s="193">
        <f t="shared" si="409"/>
        <v>0</v>
      </c>
      <c r="CE508" s="193">
        <f t="shared" si="409"/>
        <v>0</v>
      </c>
      <c r="CF508" s="193">
        <f t="shared" si="409"/>
        <v>0</v>
      </c>
      <c r="CG508" s="193">
        <f t="shared" si="409"/>
        <v>0</v>
      </c>
      <c r="CH508" s="193"/>
      <c r="CI508" s="193"/>
      <c r="CJ508" s="193"/>
      <c r="CK508" s="193"/>
      <c r="CL508" s="125"/>
      <c r="CM508" s="125"/>
    </row>
    <row r="509" spans="1:100" ht="13.75" hidden="1" customHeight="1" x14ac:dyDescent="0.3">
      <c r="A509" s="188">
        <v>175</v>
      </c>
      <c r="B509" s="189"/>
      <c r="C509" s="190"/>
      <c r="D509" s="191" t="str">
        <f t="shared" si="408"/>
        <v>5)</v>
      </c>
      <c r="E509" s="191" t="str">
        <f t="shared" si="408"/>
        <v>השקעות בקרנות סל</v>
      </c>
      <c r="F509" s="191"/>
      <c r="G509" s="191"/>
      <c r="H509" s="191"/>
      <c r="I509" s="192"/>
      <c r="J509" s="193">
        <f t="shared" si="406"/>
        <v>5983750.4900000002</v>
      </c>
      <c r="K509" s="193">
        <f t="shared" si="406"/>
        <v>0</v>
      </c>
      <c r="L509" s="193">
        <f t="shared" si="406"/>
        <v>9488.77</v>
      </c>
      <c r="M509" s="193">
        <f t="shared" si="406"/>
        <v>150629.60999999999</v>
      </c>
      <c r="N509" s="193">
        <f t="shared" si="406"/>
        <v>0</v>
      </c>
      <c r="O509" s="193">
        <f t="shared" si="406"/>
        <v>9016.66</v>
      </c>
      <c r="P509" s="193">
        <f t="shared" si="406"/>
        <v>219336.64</v>
      </c>
      <c r="Q509" s="193">
        <f t="shared" si="406"/>
        <v>629669.27</v>
      </c>
      <c r="R509" s="193">
        <f t="shared" si="406"/>
        <v>0</v>
      </c>
      <c r="S509" s="193">
        <f t="shared" si="406"/>
        <v>0</v>
      </c>
      <c r="T509" s="193">
        <f t="shared" si="406"/>
        <v>229576.08</v>
      </c>
      <c r="U509" s="193">
        <f t="shared" si="406"/>
        <v>357094.88</v>
      </c>
      <c r="V509" s="193">
        <f t="shared" si="406"/>
        <v>30831.01</v>
      </c>
      <c r="W509" s="193">
        <f t="shared" si="406"/>
        <v>20736.27</v>
      </c>
      <c r="X509" s="193">
        <f t="shared" si="406"/>
        <v>48851.040000000001</v>
      </c>
      <c r="Y509" s="193">
        <f t="shared" si="406"/>
        <v>10308.459999999999</v>
      </c>
      <c r="Z509" s="193">
        <f t="shared" si="410"/>
        <v>692709.49</v>
      </c>
      <c r="AA509" s="193">
        <f t="shared" si="410"/>
        <v>1372706.4300000002</v>
      </c>
      <c r="AB509" s="193">
        <f t="shared" si="410"/>
        <v>0</v>
      </c>
      <c r="AC509" s="193">
        <f t="shared" si="410"/>
        <v>446024.18000000005</v>
      </c>
      <c r="AD509" s="193">
        <f t="shared" si="410"/>
        <v>457593.23000000004</v>
      </c>
      <c r="AE509" s="193">
        <f t="shared" si="410"/>
        <v>41268.58</v>
      </c>
      <c r="AF509" s="193">
        <f t="shared" si="410"/>
        <v>62667.6</v>
      </c>
      <c r="AG509" s="193">
        <f t="shared" si="410"/>
        <v>47130.58</v>
      </c>
      <c r="AH509" s="193">
        <f t="shared" si="410"/>
        <v>43037.14</v>
      </c>
      <c r="AI509" s="193">
        <f t="shared" si="410"/>
        <v>136737.09</v>
      </c>
      <c r="AJ509" s="193">
        <f t="shared" si="410"/>
        <v>0</v>
      </c>
      <c r="AK509" s="193">
        <f t="shared" si="410"/>
        <v>71632.789999999994</v>
      </c>
      <c r="AL509" s="193">
        <f t="shared" si="410"/>
        <v>48904.88</v>
      </c>
      <c r="AM509" s="193">
        <f t="shared" si="410"/>
        <v>462843.39999999997</v>
      </c>
      <c r="AN509" s="193">
        <f t="shared" si="410"/>
        <v>1198.6599999999999</v>
      </c>
      <c r="AO509" s="193">
        <f t="shared" si="410"/>
        <v>360495.29</v>
      </c>
      <c r="AP509" s="193">
        <f t="shared" si="410"/>
        <v>23262.46</v>
      </c>
      <c r="AQ509" s="193">
        <f t="shared" si="410"/>
        <v>0</v>
      </c>
      <c r="AR509" s="193">
        <f t="shared" si="410"/>
        <v>0</v>
      </c>
      <c r="AS509" s="193">
        <f t="shared" si="410"/>
        <v>0</v>
      </c>
      <c r="AT509" s="193">
        <f t="shared" si="410"/>
        <v>0</v>
      </c>
      <c r="AU509" s="193">
        <f t="shared" si="409"/>
        <v>0</v>
      </c>
      <c r="AV509" s="193">
        <f t="shared" si="409"/>
        <v>0</v>
      </c>
      <c r="AW509" s="193">
        <f t="shared" si="409"/>
        <v>0</v>
      </c>
      <c r="AX509" s="193">
        <f t="shared" si="409"/>
        <v>0</v>
      </c>
      <c r="AY509" s="193">
        <f t="shared" si="409"/>
        <v>0</v>
      </c>
      <c r="AZ509" s="193">
        <f t="shared" si="409"/>
        <v>0</v>
      </c>
      <c r="BA509" s="193">
        <f t="shared" si="409"/>
        <v>0</v>
      </c>
      <c r="BB509" s="193">
        <f t="shared" si="409"/>
        <v>0</v>
      </c>
      <c r="BC509" s="193">
        <f t="shared" si="409"/>
        <v>0</v>
      </c>
      <c r="BD509" s="193">
        <f t="shared" si="409"/>
        <v>0</v>
      </c>
      <c r="BE509" s="193">
        <f t="shared" si="409"/>
        <v>0</v>
      </c>
      <c r="BF509" s="193">
        <f t="shared" si="409"/>
        <v>0</v>
      </c>
      <c r="BG509" s="193">
        <f t="shared" si="409"/>
        <v>0</v>
      </c>
      <c r="BH509" s="193">
        <f t="shared" si="409"/>
        <v>0</v>
      </c>
      <c r="BI509" s="193">
        <f t="shared" si="409"/>
        <v>0</v>
      </c>
      <c r="BJ509" s="193">
        <f t="shared" si="409"/>
        <v>0</v>
      </c>
      <c r="BK509" s="193">
        <f t="shared" si="409"/>
        <v>0</v>
      </c>
      <c r="BL509" s="193">
        <f t="shared" si="409"/>
        <v>0</v>
      </c>
      <c r="BM509" s="193">
        <f t="shared" si="409"/>
        <v>0</v>
      </c>
      <c r="BN509" s="193">
        <f t="shared" si="409"/>
        <v>0</v>
      </c>
      <c r="BO509" s="193">
        <f t="shared" si="409"/>
        <v>0</v>
      </c>
      <c r="BP509" s="193">
        <f t="shared" si="409"/>
        <v>0</v>
      </c>
      <c r="BQ509" s="193">
        <f t="shared" si="409"/>
        <v>0</v>
      </c>
      <c r="BR509" s="193">
        <f t="shared" si="409"/>
        <v>0</v>
      </c>
      <c r="BS509" s="193">
        <f t="shared" si="409"/>
        <v>0</v>
      </c>
      <c r="BT509" s="193">
        <f t="shared" si="409"/>
        <v>0</v>
      </c>
      <c r="BU509" s="193">
        <f t="shared" si="409"/>
        <v>0</v>
      </c>
      <c r="BV509" s="193">
        <f t="shared" si="409"/>
        <v>0</v>
      </c>
      <c r="BW509" s="193">
        <f t="shared" si="409"/>
        <v>0</v>
      </c>
      <c r="BX509" s="193">
        <f t="shared" si="409"/>
        <v>0</v>
      </c>
      <c r="BY509" s="193">
        <f t="shared" si="409"/>
        <v>0</v>
      </c>
      <c r="BZ509" s="193">
        <f t="shared" si="409"/>
        <v>0</v>
      </c>
      <c r="CA509" s="193">
        <f t="shared" si="409"/>
        <v>0</v>
      </c>
      <c r="CB509" s="193">
        <f t="shared" si="409"/>
        <v>0</v>
      </c>
      <c r="CC509" s="193">
        <f t="shared" si="409"/>
        <v>0</v>
      </c>
      <c r="CD509" s="193">
        <f t="shared" si="409"/>
        <v>0</v>
      </c>
      <c r="CE509" s="193">
        <f t="shared" si="409"/>
        <v>0</v>
      </c>
      <c r="CF509" s="193">
        <f t="shared" si="409"/>
        <v>0</v>
      </c>
      <c r="CG509" s="193">
        <f t="shared" si="409"/>
        <v>0</v>
      </c>
      <c r="CH509" s="193"/>
      <c r="CI509" s="193"/>
      <c r="CJ509" s="193"/>
      <c r="CK509" s="193"/>
      <c r="CL509" s="125"/>
      <c r="CM509" s="125"/>
    </row>
    <row r="510" spans="1:100" ht="13.75" hidden="1" customHeight="1" x14ac:dyDescent="0.3">
      <c r="A510" s="188">
        <v>189</v>
      </c>
      <c r="B510" s="189"/>
      <c r="C510" s="190"/>
      <c r="D510" s="191" t="str">
        <f t="shared" si="408"/>
        <v>6)</v>
      </c>
      <c r="E510" s="191" t="str">
        <f t="shared" si="408"/>
        <v>תעודות השתתפות בקרנות נאמנות</v>
      </c>
      <c r="F510" s="191"/>
      <c r="G510" s="191"/>
      <c r="H510" s="191"/>
      <c r="I510" s="192"/>
      <c r="J510" s="193">
        <f t="shared" si="406"/>
        <v>768722.58</v>
      </c>
      <c r="K510" s="193">
        <f t="shared" si="406"/>
        <v>0</v>
      </c>
      <c r="L510" s="193">
        <f t="shared" si="406"/>
        <v>1427.8700000000001</v>
      </c>
      <c r="M510" s="193">
        <f t="shared" si="406"/>
        <v>47920.55</v>
      </c>
      <c r="N510" s="193">
        <f t="shared" si="406"/>
        <v>0</v>
      </c>
      <c r="O510" s="193">
        <f t="shared" si="406"/>
        <v>6141.49</v>
      </c>
      <c r="P510" s="193">
        <f t="shared" si="406"/>
        <v>8382.380000000001</v>
      </c>
      <c r="Q510" s="193">
        <f t="shared" si="406"/>
        <v>108003.82</v>
      </c>
      <c r="R510" s="193">
        <f t="shared" si="406"/>
        <v>0</v>
      </c>
      <c r="S510" s="193">
        <f t="shared" si="406"/>
        <v>0</v>
      </c>
      <c r="T510" s="193">
        <f t="shared" si="406"/>
        <v>34793.620000000003</v>
      </c>
      <c r="U510" s="193">
        <f t="shared" si="406"/>
        <v>96583.06</v>
      </c>
      <c r="V510" s="193">
        <f t="shared" si="406"/>
        <v>0</v>
      </c>
      <c r="W510" s="193">
        <f t="shared" si="406"/>
        <v>0</v>
      </c>
      <c r="X510" s="193">
        <f t="shared" si="406"/>
        <v>150758.97</v>
      </c>
      <c r="Y510" s="193">
        <f t="shared" si="406"/>
        <v>0</v>
      </c>
      <c r="Z510" s="193">
        <f t="shared" si="410"/>
        <v>0</v>
      </c>
      <c r="AA510" s="193">
        <f t="shared" si="410"/>
        <v>0</v>
      </c>
      <c r="AB510" s="193">
        <f t="shared" si="410"/>
        <v>0</v>
      </c>
      <c r="AC510" s="193">
        <f t="shared" si="410"/>
        <v>0</v>
      </c>
      <c r="AD510" s="193">
        <f t="shared" si="410"/>
        <v>0</v>
      </c>
      <c r="AE510" s="193">
        <f t="shared" si="410"/>
        <v>7033.8700000000008</v>
      </c>
      <c r="AF510" s="193">
        <f t="shared" si="410"/>
        <v>4804.3</v>
      </c>
      <c r="AG510" s="193">
        <f t="shared" si="410"/>
        <v>3290.01</v>
      </c>
      <c r="AH510" s="193">
        <f t="shared" si="410"/>
        <v>6102.96</v>
      </c>
      <c r="AI510" s="193">
        <f t="shared" si="410"/>
        <v>0</v>
      </c>
      <c r="AJ510" s="193">
        <f t="shared" si="410"/>
        <v>2959.15</v>
      </c>
      <c r="AK510" s="193">
        <f t="shared" si="410"/>
        <v>162735.09</v>
      </c>
      <c r="AL510" s="193">
        <f t="shared" si="410"/>
        <v>118987.48</v>
      </c>
      <c r="AM510" s="193">
        <f t="shared" si="410"/>
        <v>0</v>
      </c>
      <c r="AN510" s="193">
        <f t="shared" si="410"/>
        <v>0</v>
      </c>
      <c r="AO510" s="193">
        <f t="shared" si="410"/>
        <v>0</v>
      </c>
      <c r="AP510" s="193">
        <f t="shared" si="410"/>
        <v>8797.9599999999991</v>
      </c>
      <c r="AQ510" s="193">
        <f t="shared" si="410"/>
        <v>0</v>
      </c>
      <c r="AR510" s="193">
        <f t="shared" si="410"/>
        <v>0</v>
      </c>
      <c r="AS510" s="193">
        <f t="shared" si="410"/>
        <v>0</v>
      </c>
      <c r="AT510" s="193">
        <f t="shared" si="410"/>
        <v>0</v>
      </c>
      <c r="AU510" s="193">
        <f t="shared" si="409"/>
        <v>0</v>
      </c>
      <c r="AV510" s="193">
        <f t="shared" si="409"/>
        <v>0</v>
      </c>
      <c r="AW510" s="193">
        <f t="shared" si="409"/>
        <v>0</v>
      </c>
      <c r="AX510" s="193">
        <f t="shared" si="409"/>
        <v>0</v>
      </c>
      <c r="AY510" s="193">
        <f t="shared" si="409"/>
        <v>0</v>
      </c>
      <c r="AZ510" s="193">
        <f t="shared" si="409"/>
        <v>0</v>
      </c>
      <c r="BA510" s="193">
        <f t="shared" si="409"/>
        <v>0</v>
      </c>
      <c r="BB510" s="193">
        <f t="shared" si="409"/>
        <v>0</v>
      </c>
      <c r="BC510" s="193">
        <f t="shared" si="409"/>
        <v>0</v>
      </c>
      <c r="BD510" s="193">
        <f t="shared" si="409"/>
        <v>0</v>
      </c>
      <c r="BE510" s="193">
        <f t="shared" si="409"/>
        <v>0</v>
      </c>
      <c r="BF510" s="193">
        <f t="shared" si="409"/>
        <v>0</v>
      </c>
      <c r="BG510" s="193">
        <f t="shared" si="409"/>
        <v>0</v>
      </c>
      <c r="BH510" s="193">
        <f t="shared" si="409"/>
        <v>0</v>
      </c>
      <c r="BI510" s="193">
        <f t="shared" si="409"/>
        <v>0</v>
      </c>
      <c r="BJ510" s="193">
        <f t="shared" si="409"/>
        <v>0</v>
      </c>
      <c r="BK510" s="193">
        <f t="shared" si="409"/>
        <v>0</v>
      </c>
      <c r="BL510" s="193">
        <f t="shared" si="409"/>
        <v>0</v>
      </c>
      <c r="BM510" s="193">
        <f t="shared" si="409"/>
        <v>0</v>
      </c>
      <c r="BN510" s="193">
        <f t="shared" si="409"/>
        <v>0</v>
      </c>
      <c r="BO510" s="193">
        <f t="shared" si="409"/>
        <v>0</v>
      </c>
      <c r="BP510" s="193">
        <f t="shared" si="409"/>
        <v>0</v>
      </c>
      <c r="BQ510" s="193">
        <f t="shared" si="409"/>
        <v>0</v>
      </c>
      <c r="BR510" s="193">
        <f t="shared" si="409"/>
        <v>0</v>
      </c>
      <c r="BS510" s="193">
        <f t="shared" si="409"/>
        <v>0</v>
      </c>
      <c r="BT510" s="193">
        <f t="shared" si="409"/>
        <v>0</v>
      </c>
      <c r="BU510" s="193">
        <f t="shared" si="409"/>
        <v>0</v>
      </c>
      <c r="BV510" s="193">
        <f t="shared" si="409"/>
        <v>0</v>
      </c>
      <c r="BW510" s="193">
        <f t="shared" si="409"/>
        <v>0</v>
      </c>
      <c r="BX510" s="193">
        <f t="shared" si="409"/>
        <v>0</v>
      </c>
      <c r="BY510" s="193">
        <f t="shared" si="409"/>
        <v>0</v>
      </c>
      <c r="BZ510" s="193">
        <f t="shared" si="409"/>
        <v>0</v>
      </c>
      <c r="CA510" s="193">
        <f t="shared" si="409"/>
        <v>0</v>
      </c>
      <c r="CB510" s="193">
        <f t="shared" si="409"/>
        <v>0</v>
      </c>
      <c r="CC510" s="193">
        <f t="shared" si="409"/>
        <v>0</v>
      </c>
      <c r="CD510" s="193">
        <f t="shared" si="409"/>
        <v>0</v>
      </c>
      <c r="CE510" s="193">
        <f t="shared" si="409"/>
        <v>0</v>
      </c>
      <c r="CF510" s="193">
        <f t="shared" si="409"/>
        <v>0</v>
      </c>
      <c r="CG510" s="193">
        <f t="shared" si="409"/>
        <v>0</v>
      </c>
      <c r="CH510" s="193"/>
      <c r="CI510" s="193"/>
      <c r="CJ510" s="193"/>
      <c r="CK510" s="193"/>
      <c r="CL510" s="125"/>
      <c r="CM510" s="125"/>
    </row>
    <row r="511" spans="1:100" ht="13.75" hidden="1" customHeight="1" x14ac:dyDescent="0.3">
      <c r="A511" s="188">
        <v>197</v>
      </c>
      <c r="B511" s="189"/>
      <c r="C511" s="190"/>
      <c r="D511" s="191" t="str">
        <f t="shared" si="408"/>
        <v>7)</v>
      </c>
      <c r="E511" s="191" t="str">
        <f t="shared" si="408"/>
        <v>קרנות השקעה</v>
      </c>
      <c r="F511" s="191"/>
      <c r="G511" s="191"/>
      <c r="H511" s="191"/>
      <c r="I511" s="192"/>
      <c r="J511" s="193">
        <f t="shared" si="406"/>
        <v>1625886.8900000004</v>
      </c>
      <c r="K511" s="193">
        <f t="shared" si="406"/>
        <v>0</v>
      </c>
      <c r="L511" s="193">
        <f t="shared" si="406"/>
        <v>7272.32</v>
      </c>
      <c r="M511" s="193">
        <f t="shared" si="406"/>
        <v>445442.08</v>
      </c>
      <c r="N511" s="193">
        <f t="shared" si="406"/>
        <v>0</v>
      </c>
      <c r="O511" s="193">
        <f t="shared" si="406"/>
        <v>29743.629999999997</v>
      </c>
      <c r="P511" s="193">
        <f t="shared" si="406"/>
        <v>29313.109999999997</v>
      </c>
      <c r="Q511" s="193">
        <f t="shared" si="406"/>
        <v>831586.06</v>
      </c>
      <c r="R511" s="193">
        <f t="shared" si="406"/>
        <v>0</v>
      </c>
      <c r="S511" s="193">
        <f t="shared" si="406"/>
        <v>0</v>
      </c>
      <c r="T511" s="193">
        <f t="shared" si="406"/>
        <v>0</v>
      </c>
      <c r="U511" s="193">
        <f t="shared" si="406"/>
        <v>0</v>
      </c>
      <c r="V511" s="193">
        <f t="shared" si="406"/>
        <v>0</v>
      </c>
      <c r="W511" s="193">
        <f t="shared" si="406"/>
        <v>0</v>
      </c>
      <c r="X511" s="193">
        <f t="shared" si="406"/>
        <v>105988.69</v>
      </c>
      <c r="Y511" s="193">
        <f t="shared" si="406"/>
        <v>0</v>
      </c>
      <c r="Z511" s="193">
        <f t="shared" si="410"/>
        <v>0</v>
      </c>
      <c r="AA511" s="193">
        <f t="shared" si="410"/>
        <v>0</v>
      </c>
      <c r="AB511" s="193">
        <f t="shared" si="410"/>
        <v>1527.06</v>
      </c>
      <c r="AC511" s="193">
        <f t="shared" si="410"/>
        <v>0</v>
      </c>
      <c r="AD511" s="193">
        <f t="shared" si="410"/>
        <v>15440.29</v>
      </c>
      <c r="AE511" s="193">
        <f t="shared" si="410"/>
        <v>66470.739999999991</v>
      </c>
      <c r="AF511" s="193">
        <f t="shared" si="410"/>
        <v>26363.43</v>
      </c>
      <c r="AG511" s="193">
        <f t="shared" si="410"/>
        <v>19553.559999999998</v>
      </c>
      <c r="AH511" s="193">
        <f t="shared" si="410"/>
        <v>35034.35</v>
      </c>
      <c r="AI511" s="193">
        <f t="shared" si="410"/>
        <v>0</v>
      </c>
      <c r="AJ511" s="193">
        <f t="shared" si="410"/>
        <v>958.01</v>
      </c>
      <c r="AK511" s="193">
        <f t="shared" si="410"/>
        <v>9148</v>
      </c>
      <c r="AL511" s="193">
        <f t="shared" si="410"/>
        <v>2045.56</v>
      </c>
      <c r="AM511" s="193">
        <f t="shared" si="410"/>
        <v>0</v>
      </c>
      <c r="AN511" s="193">
        <f t="shared" si="410"/>
        <v>0</v>
      </c>
      <c r="AO511" s="193">
        <f t="shared" si="410"/>
        <v>0</v>
      </c>
      <c r="AP511" s="193">
        <f t="shared" si="410"/>
        <v>0</v>
      </c>
      <c r="AQ511" s="193">
        <f t="shared" si="410"/>
        <v>0</v>
      </c>
      <c r="AR511" s="193">
        <f t="shared" si="410"/>
        <v>0</v>
      </c>
      <c r="AS511" s="193">
        <f t="shared" si="410"/>
        <v>0</v>
      </c>
      <c r="AT511" s="193">
        <f t="shared" si="410"/>
        <v>0</v>
      </c>
      <c r="AU511" s="193">
        <f t="shared" si="409"/>
        <v>0</v>
      </c>
      <c r="AV511" s="193">
        <f t="shared" si="409"/>
        <v>0</v>
      </c>
      <c r="AW511" s="193">
        <f t="shared" si="409"/>
        <v>0</v>
      </c>
      <c r="AX511" s="193">
        <f t="shared" si="409"/>
        <v>0</v>
      </c>
      <c r="AY511" s="193">
        <f t="shared" si="409"/>
        <v>0</v>
      </c>
      <c r="AZ511" s="193">
        <f t="shared" si="409"/>
        <v>0</v>
      </c>
      <c r="BA511" s="193">
        <f t="shared" si="409"/>
        <v>0</v>
      </c>
      <c r="BB511" s="193">
        <f t="shared" si="409"/>
        <v>0</v>
      </c>
      <c r="BC511" s="193">
        <f t="shared" si="409"/>
        <v>0</v>
      </c>
      <c r="BD511" s="193">
        <f t="shared" si="409"/>
        <v>0</v>
      </c>
      <c r="BE511" s="193">
        <f t="shared" si="409"/>
        <v>0</v>
      </c>
      <c r="BF511" s="193">
        <f t="shared" si="409"/>
        <v>0</v>
      </c>
      <c r="BG511" s="193">
        <f t="shared" si="409"/>
        <v>0</v>
      </c>
      <c r="BH511" s="193">
        <f t="shared" si="409"/>
        <v>0</v>
      </c>
      <c r="BI511" s="193">
        <f t="shared" si="409"/>
        <v>0</v>
      </c>
      <c r="BJ511" s="193">
        <f t="shared" si="409"/>
        <v>0</v>
      </c>
      <c r="BK511" s="193">
        <f t="shared" si="409"/>
        <v>0</v>
      </c>
      <c r="BL511" s="193">
        <f t="shared" si="409"/>
        <v>0</v>
      </c>
      <c r="BM511" s="193">
        <f t="shared" si="409"/>
        <v>0</v>
      </c>
      <c r="BN511" s="193">
        <f t="shared" si="409"/>
        <v>0</v>
      </c>
      <c r="BO511" s="193">
        <f t="shared" si="409"/>
        <v>0</v>
      </c>
      <c r="BP511" s="193">
        <f t="shared" si="409"/>
        <v>0</v>
      </c>
      <c r="BQ511" s="193">
        <f t="shared" si="409"/>
        <v>0</v>
      </c>
      <c r="BR511" s="193">
        <f t="shared" si="409"/>
        <v>0</v>
      </c>
      <c r="BS511" s="193">
        <f t="shared" si="409"/>
        <v>0</v>
      </c>
      <c r="BT511" s="193">
        <f t="shared" si="409"/>
        <v>0</v>
      </c>
      <c r="BU511" s="193">
        <f t="shared" si="409"/>
        <v>0</v>
      </c>
      <c r="BV511" s="193">
        <f t="shared" si="409"/>
        <v>0</v>
      </c>
      <c r="BW511" s="193">
        <f t="shared" si="409"/>
        <v>0</v>
      </c>
      <c r="BX511" s="193">
        <f t="shared" si="409"/>
        <v>0</v>
      </c>
      <c r="BY511" s="193">
        <f t="shared" si="409"/>
        <v>0</v>
      </c>
      <c r="BZ511" s="193">
        <f t="shared" si="409"/>
        <v>0</v>
      </c>
      <c r="CA511" s="193">
        <f t="shared" si="409"/>
        <v>0</v>
      </c>
      <c r="CB511" s="193">
        <f t="shared" si="409"/>
        <v>0</v>
      </c>
      <c r="CC511" s="193">
        <f t="shared" si="409"/>
        <v>0</v>
      </c>
      <c r="CD511" s="193">
        <f t="shared" si="409"/>
        <v>0</v>
      </c>
      <c r="CE511" s="193">
        <f t="shared" si="409"/>
        <v>0</v>
      </c>
      <c r="CF511" s="193">
        <f t="shared" si="409"/>
        <v>0</v>
      </c>
      <c r="CG511" s="193">
        <f t="shared" si="409"/>
        <v>0</v>
      </c>
      <c r="CH511" s="193"/>
      <c r="CI511" s="193"/>
      <c r="CJ511" s="193"/>
      <c r="CK511" s="193"/>
    </row>
    <row r="512" spans="1:100" ht="13.75" hidden="1" customHeight="1" x14ac:dyDescent="0.3">
      <c r="A512" s="188">
        <v>209</v>
      </c>
      <c r="B512" s="189"/>
      <c r="C512" s="190"/>
      <c r="D512" s="191" t="str">
        <f t="shared" si="408"/>
        <v>8)</v>
      </c>
      <c r="E512" s="191" t="str">
        <f t="shared" si="408"/>
        <v>כתבי אופציה (WARRANTS)</v>
      </c>
      <c r="F512" s="191"/>
      <c r="G512" s="191"/>
      <c r="H512" s="191"/>
      <c r="I512" s="192"/>
      <c r="J512" s="193">
        <f t="shared" si="406"/>
        <v>10032.300000000001</v>
      </c>
      <c r="K512" s="193">
        <f t="shared" si="406"/>
        <v>0</v>
      </c>
      <c r="L512" s="193">
        <f t="shared" si="406"/>
        <v>18.399999999999999</v>
      </c>
      <c r="M512" s="193">
        <f t="shared" si="406"/>
        <v>835.96</v>
      </c>
      <c r="N512" s="193">
        <f t="shared" si="406"/>
        <v>0</v>
      </c>
      <c r="O512" s="193">
        <f t="shared" si="406"/>
        <v>0</v>
      </c>
      <c r="P512" s="193">
        <f t="shared" si="406"/>
        <v>260.86</v>
      </c>
      <c r="Q512" s="193">
        <f t="shared" si="406"/>
        <v>2576.3900000000003</v>
      </c>
      <c r="R512" s="193">
        <f t="shared" si="406"/>
        <v>0</v>
      </c>
      <c r="S512" s="193">
        <f t="shared" si="406"/>
        <v>0</v>
      </c>
      <c r="T512" s="193">
        <f t="shared" si="406"/>
        <v>54.48</v>
      </c>
      <c r="U512" s="193">
        <f t="shared" si="406"/>
        <v>402.17</v>
      </c>
      <c r="V512" s="193">
        <f t="shared" si="406"/>
        <v>0</v>
      </c>
      <c r="W512" s="193">
        <f t="shared" si="406"/>
        <v>0</v>
      </c>
      <c r="X512" s="193">
        <f t="shared" si="406"/>
        <v>0</v>
      </c>
      <c r="Y512" s="193">
        <f t="shared" si="406"/>
        <v>0</v>
      </c>
      <c r="Z512" s="193">
        <f t="shared" si="410"/>
        <v>0</v>
      </c>
      <c r="AA512" s="193">
        <f t="shared" si="410"/>
        <v>0</v>
      </c>
      <c r="AB512" s="193">
        <f t="shared" si="410"/>
        <v>29.49</v>
      </c>
      <c r="AC512" s="193">
        <f t="shared" si="410"/>
        <v>42.83</v>
      </c>
      <c r="AD512" s="193">
        <f t="shared" si="410"/>
        <v>740.19</v>
      </c>
      <c r="AE512" s="193">
        <f t="shared" si="410"/>
        <v>173.34</v>
      </c>
      <c r="AF512" s="193">
        <f t="shared" si="410"/>
        <v>109.79999999999998</v>
      </c>
      <c r="AG512" s="193">
        <f t="shared" si="410"/>
        <v>67.63</v>
      </c>
      <c r="AH512" s="193">
        <f t="shared" si="410"/>
        <v>194.35999999999999</v>
      </c>
      <c r="AI512" s="193">
        <f t="shared" si="410"/>
        <v>0</v>
      </c>
      <c r="AJ512" s="193">
        <f t="shared" si="410"/>
        <v>65.430000000000007</v>
      </c>
      <c r="AK512" s="193">
        <f t="shared" si="410"/>
        <v>3042.3900000000003</v>
      </c>
      <c r="AL512" s="193">
        <f t="shared" si="410"/>
        <v>1255.94</v>
      </c>
      <c r="AM512" s="193">
        <f t="shared" si="410"/>
        <v>88.64</v>
      </c>
      <c r="AN512" s="193">
        <f t="shared" si="410"/>
        <v>0</v>
      </c>
      <c r="AO512" s="193">
        <f t="shared" si="410"/>
        <v>74</v>
      </c>
      <c r="AP512" s="193">
        <f t="shared" si="410"/>
        <v>0</v>
      </c>
      <c r="AQ512" s="193">
        <f t="shared" si="410"/>
        <v>0</v>
      </c>
      <c r="AR512" s="193">
        <f t="shared" si="410"/>
        <v>0</v>
      </c>
      <c r="AS512" s="193">
        <f t="shared" si="410"/>
        <v>0</v>
      </c>
      <c r="AT512" s="193">
        <f t="shared" si="410"/>
        <v>0</v>
      </c>
      <c r="AU512" s="193">
        <f t="shared" si="409"/>
        <v>0</v>
      </c>
      <c r="AV512" s="193">
        <f t="shared" si="409"/>
        <v>0</v>
      </c>
      <c r="AW512" s="193">
        <f t="shared" si="409"/>
        <v>0</v>
      </c>
      <c r="AX512" s="193">
        <f t="shared" si="409"/>
        <v>0</v>
      </c>
      <c r="AY512" s="193">
        <f t="shared" si="409"/>
        <v>0</v>
      </c>
      <c r="AZ512" s="193">
        <f t="shared" si="409"/>
        <v>0</v>
      </c>
      <c r="BA512" s="193">
        <f t="shared" si="409"/>
        <v>0</v>
      </c>
      <c r="BB512" s="193">
        <f t="shared" si="409"/>
        <v>0</v>
      </c>
      <c r="BC512" s="193">
        <f t="shared" si="409"/>
        <v>0</v>
      </c>
      <c r="BD512" s="193">
        <f t="shared" si="409"/>
        <v>0</v>
      </c>
      <c r="BE512" s="193">
        <f t="shared" si="409"/>
        <v>0</v>
      </c>
      <c r="BF512" s="193">
        <f t="shared" si="409"/>
        <v>0</v>
      </c>
      <c r="BG512" s="193">
        <f t="shared" si="409"/>
        <v>0</v>
      </c>
      <c r="BH512" s="193">
        <f t="shared" si="409"/>
        <v>0</v>
      </c>
      <c r="BI512" s="193">
        <f t="shared" si="409"/>
        <v>0</v>
      </c>
      <c r="BJ512" s="193">
        <f t="shared" ref="BJ512:CV525" si="411">VLOOKUP($A512,$A$10:$CS$500,BJ$500,0)</f>
        <v>0</v>
      </c>
      <c r="BK512" s="193">
        <f t="shared" si="411"/>
        <v>0</v>
      </c>
      <c r="BL512" s="193">
        <f t="shared" si="411"/>
        <v>0</v>
      </c>
      <c r="BM512" s="193">
        <f t="shared" si="411"/>
        <v>0</v>
      </c>
      <c r="BN512" s="193">
        <f t="shared" si="411"/>
        <v>0</v>
      </c>
      <c r="BO512" s="193">
        <f t="shared" si="411"/>
        <v>0</v>
      </c>
      <c r="BP512" s="193">
        <f t="shared" si="411"/>
        <v>0</v>
      </c>
      <c r="BQ512" s="193">
        <f t="shared" si="411"/>
        <v>0</v>
      </c>
      <c r="BR512" s="193">
        <f t="shared" si="411"/>
        <v>0</v>
      </c>
      <c r="BS512" s="193">
        <f t="shared" si="411"/>
        <v>0</v>
      </c>
      <c r="BT512" s="193">
        <f t="shared" si="411"/>
        <v>0</v>
      </c>
      <c r="BU512" s="193">
        <f t="shared" si="411"/>
        <v>0</v>
      </c>
      <c r="BV512" s="193">
        <f t="shared" si="411"/>
        <v>0</v>
      </c>
      <c r="BW512" s="193">
        <f t="shared" si="411"/>
        <v>0</v>
      </c>
      <c r="BX512" s="193">
        <f t="shared" si="411"/>
        <v>0</v>
      </c>
      <c r="BY512" s="193">
        <f t="shared" si="411"/>
        <v>0</v>
      </c>
      <c r="BZ512" s="193">
        <f t="shared" si="411"/>
        <v>0</v>
      </c>
      <c r="CA512" s="193">
        <f t="shared" si="411"/>
        <v>0</v>
      </c>
      <c r="CB512" s="193">
        <f t="shared" si="411"/>
        <v>0</v>
      </c>
      <c r="CC512" s="193">
        <f t="shared" si="411"/>
        <v>0</v>
      </c>
      <c r="CD512" s="193">
        <f t="shared" si="411"/>
        <v>0</v>
      </c>
      <c r="CE512" s="193">
        <f t="shared" si="411"/>
        <v>0</v>
      </c>
      <c r="CF512" s="193">
        <f t="shared" si="411"/>
        <v>0</v>
      </c>
      <c r="CG512" s="193">
        <f t="shared" si="411"/>
        <v>0</v>
      </c>
      <c r="CH512" s="193"/>
      <c r="CI512" s="193"/>
      <c r="CJ512" s="193"/>
      <c r="CK512" s="193"/>
    </row>
    <row r="513" spans="1:89" ht="13.75" hidden="1" customHeight="1" x14ac:dyDescent="0.3">
      <c r="A513" s="188">
        <v>217</v>
      </c>
      <c r="B513" s="189"/>
      <c r="C513" s="190"/>
      <c r="D513" s="191" t="str">
        <f t="shared" si="408"/>
        <v>9)</v>
      </c>
      <c r="E513" s="191" t="str">
        <f t="shared" si="408"/>
        <v>חוזים עתידיים</v>
      </c>
      <c r="F513" s="191"/>
      <c r="G513" s="191"/>
      <c r="H513" s="191"/>
      <c r="I513" s="192"/>
      <c r="J513" s="193">
        <f t="shared" si="406"/>
        <v>565796.84999999986</v>
      </c>
      <c r="K513" s="193">
        <f t="shared" si="406"/>
        <v>0</v>
      </c>
      <c r="L513" s="193">
        <f t="shared" si="406"/>
        <v>2373.4</v>
      </c>
      <c r="M513" s="193">
        <f t="shared" si="406"/>
        <v>60001.96</v>
      </c>
      <c r="N513" s="193">
        <f t="shared" si="406"/>
        <v>0</v>
      </c>
      <c r="O513" s="193">
        <f t="shared" si="406"/>
        <v>3901.2200000000003</v>
      </c>
      <c r="P513" s="193">
        <f t="shared" si="406"/>
        <v>15759.619999999999</v>
      </c>
      <c r="Q513" s="193">
        <f t="shared" si="406"/>
        <v>107992.99</v>
      </c>
      <c r="R513" s="193">
        <f t="shared" si="406"/>
        <v>0</v>
      </c>
      <c r="S513" s="193">
        <f t="shared" si="406"/>
        <v>3758.11</v>
      </c>
      <c r="T513" s="193">
        <f t="shared" si="406"/>
        <v>22706.83</v>
      </c>
      <c r="U513" s="193">
        <f t="shared" si="406"/>
        <v>68151.5</v>
      </c>
      <c r="V513" s="193">
        <f t="shared" si="406"/>
        <v>6.14</v>
      </c>
      <c r="W513" s="193">
        <f t="shared" si="406"/>
        <v>1.4</v>
      </c>
      <c r="X513" s="193">
        <f t="shared" si="406"/>
        <v>7484.76</v>
      </c>
      <c r="Y513" s="193">
        <f t="shared" si="406"/>
        <v>653.87</v>
      </c>
      <c r="Z513" s="193">
        <f t="shared" si="410"/>
        <v>15533.41</v>
      </c>
      <c r="AA513" s="193">
        <f t="shared" si="410"/>
        <v>930.98</v>
      </c>
      <c r="AB513" s="193">
        <f t="shared" si="410"/>
        <v>557.6</v>
      </c>
      <c r="AC513" s="193">
        <f t="shared" si="410"/>
        <v>27452.57</v>
      </c>
      <c r="AD513" s="193">
        <f t="shared" si="410"/>
        <v>97910.27</v>
      </c>
      <c r="AE513" s="193">
        <f t="shared" si="410"/>
        <v>9856.380000000001</v>
      </c>
      <c r="AF513" s="193">
        <f t="shared" si="410"/>
        <v>5751.6</v>
      </c>
      <c r="AG513" s="193">
        <f t="shared" si="410"/>
        <v>2539.46</v>
      </c>
      <c r="AH513" s="193">
        <f t="shared" si="410"/>
        <v>6111.6200000000008</v>
      </c>
      <c r="AI513" s="193">
        <f t="shared" si="410"/>
        <v>43733.03</v>
      </c>
      <c r="AJ513" s="193">
        <f t="shared" si="410"/>
        <v>421.38</v>
      </c>
      <c r="AK513" s="193">
        <f t="shared" si="410"/>
        <v>24211.21</v>
      </c>
      <c r="AL513" s="193">
        <f t="shared" si="410"/>
        <v>8898.23</v>
      </c>
      <c r="AM513" s="193">
        <f t="shared" si="410"/>
        <v>13901.48</v>
      </c>
      <c r="AN513" s="193">
        <f t="shared" si="410"/>
        <v>0</v>
      </c>
      <c r="AO513" s="193">
        <f t="shared" si="410"/>
        <v>14274.14</v>
      </c>
      <c r="AP513" s="193">
        <f t="shared" si="410"/>
        <v>921.69</v>
      </c>
      <c r="AQ513" s="193">
        <f t="shared" si="410"/>
        <v>0</v>
      </c>
      <c r="AR513" s="193">
        <f t="shared" si="410"/>
        <v>0</v>
      </c>
      <c r="AS513" s="193">
        <f t="shared" si="410"/>
        <v>0</v>
      </c>
      <c r="AT513" s="193">
        <f t="shared" si="410"/>
        <v>0</v>
      </c>
      <c r="AU513" s="193">
        <f t="shared" si="410"/>
        <v>0</v>
      </c>
      <c r="AV513" s="193">
        <f t="shared" si="410"/>
        <v>0</v>
      </c>
      <c r="AW513" s="193">
        <f t="shared" si="410"/>
        <v>0</v>
      </c>
      <c r="AX513" s="193">
        <f t="shared" si="410"/>
        <v>0</v>
      </c>
      <c r="AY513" s="193">
        <f t="shared" si="410"/>
        <v>0</v>
      </c>
      <c r="AZ513" s="193">
        <f t="shared" si="410"/>
        <v>0</v>
      </c>
      <c r="BA513" s="193">
        <f t="shared" si="410"/>
        <v>0</v>
      </c>
      <c r="BB513" s="193">
        <f t="shared" si="410"/>
        <v>0</v>
      </c>
      <c r="BC513" s="193">
        <f t="shared" si="410"/>
        <v>0</v>
      </c>
      <c r="BD513" s="193">
        <f t="shared" si="410"/>
        <v>0</v>
      </c>
      <c r="BE513" s="193">
        <f t="shared" si="410"/>
        <v>0</v>
      </c>
      <c r="BF513" s="193">
        <f t="shared" si="410"/>
        <v>0</v>
      </c>
      <c r="BG513" s="193">
        <f t="shared" si="410"/>
        <v>0</v>
      </c>
      <c r="BH513" s="193">
        <f t="shared" si="410"/>
        <v>0</v>
      </c>
      <c r="BI513" s="193">
        <f t="shared" si="410"/>
        <v>0</v>
      </c>
      <c r="BJ513" s="193">
        <f t="shared" si="410"/>
        <v>0</v>
      </c>
      <c r="BK513" s="193">
        <f t="shared" si="410"/>
        <v>0</v>
      </c>
      <c r="BL513" s="193">
        <f t="shared" si="411"/>
        <v>0</v>
      </c>
      <c r="BM513" s="193">
        <f t="shared" si="411"/>
        <v>0</v>
      </c>
      <c r="BN513" s="193">
        <f t="shared" si="411"/>
        <v>0</v>
      </c>
      <c r="BO513" s="193">
        <f t="shared" si="411"/>
        <v>0</v>
      </c>
      <c r="BP513" s="193">
        <f t="shared" si="411"/>
        <v>0</v>
      </c>
      <c r="BQ513" s="193">
        <f t="shared" si="411"/>
        <v>0</v>
      </c>
      <c r="BR513" s="193">
        <f t="shared" si="411"/>
        <v>0</v>
      </c>
      <c r="BS513" s="193">
        <f t="shared" si="411"/>
        <v>0</v>
      </c>
      <c r="BT513" s="193">
        <f t="shared" si="411"/>
        <v>0</v>
      </c>
      <c r="BU513" s="193">
        <f t="shared" si="411"/>
        <v>0</v>
      </c>
      <c r="BV513" s="193">
        <f t="shared" si="411"/>
        <v>0</v>
      </c>
      <c r="BW513" s="193">
        <f t="shared" si="411"/>
        <v>0</v>
      </c>
      <c r="BX513" s="193">
        <f t="shared" si="411"/>
        <v>0</v>
      </c>
      <c r="BY513" s="193">
        <f t="shared" si="411"/>
        <v>0</v>
      </c>
      <c r="BZ513" s="193">
        <f t="shared" si="411"/>
        <v>0</v>
      </c>
      <c r="CA513" s="193">
        <f t="shared" si="411"/>
        <v>0</v>
      </c>
      <c r="CB513" s="193">
        <f t="shared" si="411"/>
        <v>0</v>
      </c>
      <c r="CC513" s="193">
        <f t="shared" si="411"/>
        <v>0</v>
      </c>
      <c r="CD513" s="193">
        <f t="shared" si="411"/>
        <v>0</v>
      </c>
      <c r="CE513" s="193">
        <f t="shared" si="411"/>
        <v>0</v>
      </c>
      <c r="CF513" s="193">
        <f t="shared" si="411"/>
        <v>0</v>
      </c>
      <c r="CG513" s="193">
        <f t="shared" si="410"/>
        <v>0</v>
      </c>
      <c r="CH513" s="193"/>
      <c r="CI513" s="193"/>
      <c r="CJ513" s="193"/>
      <c r="CK513" s="193"/>
    </row>
    <row r="514" spans="1:89" ht="13.75" hidden="1" customHeight="1" x14ac:dyDescent="0.3">
      <c r="A514" s="188">
        <v>234</v>
      </c>
      <c r="B514" s="189"/>
      <c r="C514" s="190"/>
      <c r="D514" s="191" t="str">
        <f t="shared" si="408"/>
        <v>10)</v>
      </c>
      <c r="E514" s="191" t="str">
        <f t="shared" si="408"/>
        <v>אופציות - (OPTIONS)</v>
      </c>
      <c r="F514" s="191"/>
      <c r="G514" s="191"/>
      <c r="H514" s="191"/>
      <c r="I514" s="192"/>
      <c r="J514" s="193">
        <f t="shared" si="406"/>
        <v>5.76</v>
      </c>
      <c r="K514" s="193">
        <f t="shared" si="406"/>
        <v>0</v>
      </c>
      <c r="L514" s="193">
        <f t="shared" si="406"/>
        <v>0</v>
      </c>
      <c r="M514" s="193">
        <f t="shared" si="406"/>
        <v>0</v>
      </c>
      <c r="N514" s="193">
        <f t="shared" si="406"/>
        <v>0</v>
      </c>
      <c r="O514" s="193">
        <f t="shared" si="406"/>
        <v>0</v>
      </c>
      <c r="P514" s="193">
        <f t="shared" si="406"/>
        <v>0</v>
      </c>
      <c r="Q514" s="193">
        <f t="shared" si="406"/>
        <v>0</v>
      </c>
      <c r="R514" s="193">
        <f t="shared" si="406"/>
        <v>0</v>
      </c>
      <c r="S514" s="193">
        <f t="shared" si="406"/>
        <v>0</v>
      </c>
      <c r="T514" s="193">
        <f t="shared" si="406"/>
        <v>0</v>
      </c>
      <c r="U514" s="193">
        <f t="shared" si="406"/>
        <v>0</v>
      </c>
      <c r="V514" s="193">
        <f t="shared" si="406"/>
        <v>0</v>
      </c>
      <c r="W514" s="193">
        <f t="shared" si="406"/>
        <v>0</v>
      </c>
      <c r="X514" s="193">
        <f t="shared" si="406"/>
        <v>0</v>
      </c>
      <c r="Y514" s="193">
        <f t="shared" si="406"/>
        <v>0</v>
      </c>
      <c r="Z514" s="193">
        <f t="shared" si="410"/>
        <v>5.76</v>
      </c>
      <c r="AA514" s="193">
        <f t="shared" si="410"/>
        <v>0</v>
      </c>
      <c r="AB514" s="193">
        <f t="shared" si="410"/>
        <v>0</v>
      </c>
      <c r="AC514" s="193">
        <f t="shared" si="410"/>
        <v>0</v>
      </c>
      <c r="AD514" s="193">
        <f t="shared" si="410"/>
        <v>0</v>
      </c>
      <c r="AE514" s="193">
        <f t="shared" si="410"/>
        <v>0</v>
      </c>
      <c r="AF514" s="193">
        <f t="shared" si="410"/>
        <v>0</v>
      </c>
      <c r="AG514" s="193">
        <f t="shared" si="410"/>
        <v>0</v>
      </c>
      <c r="AH514" s="193">
        <f t="shared" si="410"/>
        <v>0</v>
      </c>
      <c r="AI514" s="193">
        <f t="shared" si="410"/>
        <v>0</v>
      </c>
      <c r="AJ514" s="193">
        <f t="shared" si="410"/>
        <v>0</v>
      </c>
      <c r="AK514" s="193">
        <f t="shared" si="410"/>
        <v>0</v>
      </c>
      <c r="AL514" s="193">
        <f t="shared" si="410"/>
        <v>0</v>
      </c>
      <c r="AM514" s="193">
        <f t="shared" si="410"/>
        <v>0</v>
      </c>
      <c r="AN514" s="193">
        <f t="shared" si="410"/>
        <v>0</v>
      </c>
      <c r="AO514" s="193">
        <f t="shared" si="410"/>
        <v>0</v>
      </c>
      <c r="AP514" s="193">
        <f t="shared" si="410"/>
        <v>0</v>
      </c>
      <c r="AQ514" s="193">
        <f t="shared" si="410"/>
        <v>0</v>
      </c>
      <c r="AR514" s="193">
        <f t="shared" si="410"/>
        <v>0</v>
      </c>
      <c r="AS514" s="193">
        <f t="shared" si="410"/>
        <v>0</v>
      </c>
      <c r="AT514" s="193">
        <f t="shared" si="410"/>
        <v>0</v>
      </c>
      <c r="AU514" s="193">
        <f t="shared" si="410"/>
        <v>0</v>
      </c>
      <c r="AV514" s="193">
        <f t="shared" si="410"/>
        <v>0</v>
      </c>
      <c r="AW514" s="193">
        <f t="shared" si="410"/>
        <v>0</v>
      </c>
      <c r="AX514" s="193">
        <f t="shared" si="410"/>
        <v>0</v>
      </c>
      <c r="AY514" s="193">
        <f t="shared" si="410"/>
        <v>0</v>
      </c>
      <c r="AZ514" s="193">
        <f t="shared" si="410"/>
        <v>0</v>
      </c>
      <c r="BA514" s="193">
        <f t="shared" si="410"/>
        <v>0</v>
      </c>
      <c r="BB514" s="193">
        <f t="shared" si="410"/>
        <v>0</v>
      </c>
      <c r="BC514" s="193">
        <f t="shared" si="410"/>
        <v>0</v>
      </c>
      <c r="BD514" s="193">
        <f t="shared" si="410"/>
        <v>0</v>
      </c>
      <c r="BE514" s="193">
        <f t="shared" si="410"/>
        <v>0</v>
      </c>
      <c r="BF514" s="193">
        <f t="shared" si="410"/>
        <v>0</v>
      </c>
      <c r="BG514" s="193">
        <f t="shared" si="410"/>
        <v>0</v>
      </c>
      <c r="BH514" s="193">
        <f t="shared" si="410"/>
        <v>0</v>
      </c>
      <c r="BI514" s="193">
        <f t="shared" si="410"/>
        <v>0</v>
      </c>
      <c r="BJ514" s="193">
        <f t="shared" si="410"/>
        <v>0</v>
      </c>
      <c r="BK514" s="193">
        <f t="shared" si="410"/>
        <v>0</v>
      </c>
      <c r="BL514" s="193">
        <f t="shared" si="411"/>
        <v>0</v>
      </c>
      <c r="BM514" s="193">
        <f t="shared" si="411"/>
        <v>0</v>
      </c>
      <c r="BN514" s="193">
        <f t="shared" si="411"/>
        <v>0</v>
      </c>
      <c r="BO514" s="193">
        <f t="shared" si="411"/>
        <v>0</v>
      </c>
      <c r="BP514" s="193">
        <f t="shared" si="411"/>
        <v>0</v>
      </c>
      <c r="BQ514" s="193">
        <f t="shared" si="411"/>
        <v>0</v>
      </c>
      <c r="BR514" s="193">
        <f t="shared" si="411"/>
        <v>0</v>
      </c>
      <c r="BS514" s="193">
        <f t="shared" si="411"/>
        <v>0</v>
      </c>
      <c r="BT514" s="193">
        <f t="shared" si="411"/>
        <v>0</v>
      </c>
      <c r="BU514" s="193">
        <f t="shared" si="411"/>
        <v>0</v>
      </c>
      <c r="BV514" s="193">
        <f t="shared" si="411"/>
        <v>0</v>
      </c>
      <c r="BW514" s="193">
        <f t="shared" si="411"/>
        <v>0</v>
      </c>
      <c r="BX514" s="193">
        <f t="shared" si="411"/>
        <v>0</v>
      </c>
      <c r="BY514" s="193">
        <f t="shared" si="411"/>
        <v>0</v>
      </c>
      <c r="BZ514" s="193">
        <f t="shared" si="411"/>
        <v>0</v>
      </c>
      <c r="CA514" s="193">
        <f t="shared" si="411"/>
        <v>0</v>
      </c>
      <c r="CB514" s="193">
        <f t="shared" si="411"/>
        <v>0</v>
      </c>
      <c r="CC514" s="193">
        <f t="shared" si="411"/>
        <v>0</v>
      </c>
      <c r="CD514" s="193">
        <f t="shared" si="411"/>
        <v>0</v>
      </c>
      <c r="CE514" s="193">
        <f t="shared" si="411"/>
        <v>0</v>
      </c>
      <c r="CF514" s="193">
        <f t="shared" si="411"/>
        <v>0</v>
      </c>
      <c r="CG514" s="193">
        <f t="shared" si="410"/>
        <v>0</v>
      </c>
      <c r="CH514" s="193"/>
      <c r="CI514" s="193"/>
      <c r="CJ514" s="193"/>
      <c r="CK514" s="193"/>
    </row>
    <row r="515" spans="1:89" ht="13.75" hidden="1" customHeight="1" x14ac:dyDescent="0.3">
      <c r="A515" s="188">
        <v>280</v>
      </c>
      <c r="B515" s="189"/>
      <c r="C515" s="190"/>
      <c r="D515" s="191" t="str">
        <f t="shared" si="408"/>
        <v>11)</v>
      </c>
      <c r="E515" s="191" t="str">
        <f t="shared" si="408"/>
        <v>מוצרים מובנים</v>
      </c>
      <c r="F515" s="191"/>
      <c r="G515" s="191"/>
      <c r="H515" s="191"/>
      <c r="I515" s="192"/>
      <c r="J515" s="193">
        <f t="shared" si="406"/>
        <v>0</v>
      </c>
      <c r="K515" s="193">
        <f t="shared" si="406"/>
        <v>0</v>
      </c>
      <c r="L515" s="193">
        <f t="shared" si="406"/>
        <v>0</v>
      </c>
      <c r="M515" s="193">
        <f t="shared" si="406"/>
        <v>0</v>
      </c>
      <c r="N515" s="193">
        <f t="shared" si="406"/>
        <v>0</v>
      </c>
      <c r="O515" s="193">
        <f t="shared" si="406"/>
        <v>0</v>
      </c>
      <c r="P515" s="193">
        <f t="shared" si="406"/>
        <v>0</v>
      </c>
      <c r="Q515" s="193">
        <f t="shared" si="406"/>
        <v>0</v>
      </c>
      <c r="R515" s="193">
        <f t="shared" si="406"/>
        <v>0</v>
      </c>
      <c r="S515" s="193">
        <f t="shared" si="406"/>
        <v>0</v>
      </c>
      <c r="T515" s="193">
        <f t="shared" si="406"/>
        <v>0</v>
      </c>
      <c r="U515" s="193">
        <f t="shared" si="406"/>
        <v>0</v>
      </c>
      <c r="V515" s="193">
        <f t="shared" si="406"/>
        <v>0</v>
      </c>
      <c r="W515" s="193">
        <f t="shared" si="406"/>
        <v>0</v>
      </c>
      <c r="X515" s="193">
        <f t="shared" si="406"/>
        <v>0</v>
      </c>
      <c r="Y515" s="193">
        <f t="shared" si="406"/>
        <v>0</v>
      </c>
      <c r="Z515" s="193">
        <f t="shared" si="410"/>
        <v>0</v>
      </c>
      <c r="AA515" s="193">
        <f t="shared" si="410"/>
        <v>0</v>
      </c>
      <c r="AB515" s="193">
        <f t="shared" si="410"/>
        <v>0</v>
      </c>
      <c r="AC515" s="193">
        <f t="shared" si="410"/>
        <v>0</v>
      </c>
      <c r="AD515" s="193">
        <f t="shared" si="410"/>
        <v>0</v>
      </c>
      <c r="AE515" s="193">
        <f t="shared" si="410"/>
        <v>0</v>
      </c>
      <c r="AF515" s="193">
        <f t="shared" si="410"/>
        <v>0</v>
      </c>
      <c r="AG515" s="193">
        <f t="shared" si="410"/>
        <v>0</v>
      </c>
      <c r="AH515" s="193">
        <f t="shared" si="410"/>
        <v>0</v>
      </c>
      <c r="AI515" s="193">
        <f t="shared" si="410"/>
        <v>0</v>
      </c>
      <c r="AJ515" s="193">
        <f t="shared" si="410"/>
        <v>0</v>
      </c>
      <c r="AK515" s="193">
        <f t="shared" si="410"/>
        <v>0</v>
      </c>
      <c r="AL515" s="193">
        <f t="shared" si="410"/>
        <v>0</v>
      </c>
      <c r="AM515" s="193">
        <f t="shared" si="410"/>
        <v>0</v>
      </c>
      <c r="AN515" s="193">
        <f t="shared" si="410"/>
        <v>0</v>
      </c>
      <c r="AO515" s="193">
        <f t="shared" si="410"/>
        <v>0</v>
      </c>
      <c r="AP515" s="193">
        <f t="shared" si="410"/>
        <v>0</v>
      </c>
      <c r="AQ515" s="193">
        <f t="shared" si="410"/>
        <v>0</v>
      </c>
      <c r="AR515" s="193">
        <f t="shared" si="410"/>
        <v>0</v>
      </c>
      <c r="AS515" s="193">
        <f t="shared" si="410"/>
        <v>0</v>
      </c>
      <c r="AT515" s="193">
        <f t="shared" si="410"/>
        <v>0</v>
      </c>
      <c r="AU515" s="193">
        <f t="shared" si="410"/>
        <v>0</v>
      </c>
      <c r="AV515" s="193">
        <f t="shared" si="410"/>
        <v>0</v>
      </c>
      <c r="AW515" s="193">
        <f t="shared" si="410"/>
        <v>0</v>
      </c>
      <c r="AX515" s="193">
        <f t="shared" si="410"/>
        <v>0</v>
      </c>
      <c r="AY515" s="193">
        <f t="shared" si="410"/>
        <v>0</v>
      </c>
      <c r="AZ515" s="193">
        <f t="shared" si="410"/>
        <v>0</v>
      </c>
      <c r="BA515" s="193">
        <f t="shared" si="410"/>
        <v>0</v>
      </c>
      <c r="BB515" s="193">
        <f t="shared" si="410"/>
        <v>0</v>
      </c>
      <c r="BC515" s="193">
        <f t="shared" si="410"/>
        <v>0</v>
      </c>
      <c r="BD515" s="193">
        <f t="shared" si="410"/>
        <v>0</v>
      </c>
      <c r="BE515" s="193">
        <f t="shared" si="410"/>
        <v>0</v>
      </c>
      <c r="BF515" s="193">
        <f t="shared" si="410"/>
        <v>0</v>
      </c>
      <c r="BG515" s="193">
        <f t="shared" si="410"/>
        <v>0</v>
      </c>
      <c r="BH515" s="193">
        <f t="shared" si="410"/>
        <v>0</v>
      </c>
      <c r="BI515" s="193">
        <f t="shared" si="410"/>
        <v>0</v>
      </c>
      <c r="BJ515" s="193">
        <f t="shared" si="410"/>
        <v>0</v>
      </c>
      <c r="BK515" s="193">
        <f t="shared" si="410"/>
        <v>0</v>
      </c>
      <c r="BL515" s="193">
        <f t="shared" si="411"/>
        <v>0</v>
      </c>
      <c r="BM515" s="193">
        <f t="shared" si="411"/>
        <v>0</v>
      </c>
      <c r="BN515" s="193">
        <f t="shared" si="411"/>
        <v>0</v>
      </c>
      <c r="BO515" s="193">
        <f t="shared" si="411"/>
        <v>0</v>
      </c>
      <c r="BP515" s="193">
        <f t="shared" si="411"/>
        <v>0</v>
      </c>
      <c r="BQ515" s="193">
        <f t="shared" si="411"/>
        <v>0</v>
      </c>
      <c r="BR515" s="193">
        <f t="shared" si="411"/>
        <v>0</v>
      </c>
      <c r="BS515" s="193">
        <f t="shared" si="411"/>
        <v>0</v>
      </c>
      <c r="BT515" s="193">
        <f t="shared" si="411"/>
        <v>0</v>
      </c>
      <c r="BU515" s="193">
        <f t="shared" si="411"/>
        <v>0</v>
      </c>
      <c r="BV515" s="193">
        <f t="shared" si="411"/>
        <v>0</v>
      </c>
      <c r="BW515" s="193">
        <f t="shared" si="411"/>
        <v>0</v>
      </c>
      <c r="BX515" s="193">
        <f t="shared" si="411"/>
        <v>0</v>
      </c>
      <c r="BY515" s="193">
        <f t="shared" si="411"/>
        <v>0</v>
      </c>
      <c r="BZ515" s="193">
        <f t="shared" si="411"/>
        <v>0</v>
      </c>
      <c r="CA515" s="193">
        <f t="shared" si="411"/>
        <v>0</v>
      </c>
      <c r="CB515" s="193">
        <f t="shared" si="411"/>
        <v>0</v>
      </c>
      <c r="CC515" s="193">
        <f t="shared" si="411"/>
        <v>0</v>
      </c>
      <c r="CD515" s="193">
        <f t="shared" si="411"/>
        <v>0</v>
      </c>
      <c r="CE515" s="193">
        <f t="shared" si="411"/>
        <v>0</v>
      </c>
      <c r="CF515" s="193">
        <f t="shared" si="411"/>
        <v>0</v>
      </c>
      <c r="CG515" s="193">
        <f t="shared" si="410"/>
        <v>0</v>
      </c>
      <c r="CH515" s="193"/>
      <c r="CI515" s="193"/>
      <c r="CJ515" s="193"/>
      <c r="CK515" s="193"/>
    </row>
    <row r="516" spans="1:89" ht="13.75" hidden="1" customHeight="1" x14ac:dyDescent="0.3">
      <c r="A516" s="188">
        <v>392</v>
      </c>
      <c r="B516" s="189"/>
      <c r="C516" s="190" t="str">
        <f t="shared" ref="C516:D520" si="412">VLOOKUP($A516,$A$10:$M$500,C$500,0)</f>
        <v xml:space="preserve">ג. </v>
      </c>
      <c r="D516" s="191" t="str">
        <f t="shared" si="412"/>
        <v>הלוואות (למעט לחברות מוחזקות):</v>
      </c>
      <c r="E516" s="191"/>
      <c r="F516" s="191"/>
      <c r="G516" s="191"/>
      <c r="H516" s="191"/>
      <c r="I516" s="192"/>
      <c r="J516" s="193">
        <f t="shared" si="406"/>
        <v>334451.38000000012</v>
      </c>
      <c r="K516" s="193">
        <f t="shared" si="406"/>
        <v>0</v>
      </c>
      <c r="L516" s="193">
        <f t="shared" si="406"/>
        <v>0</v>
      </c>
      <c r="M516" s="193">
        <f t="shared" si="406"/>
        <v>10078.029999999999</v>
      </c>
      <c r="N516" s="193">
        <f t="shared" si="406"/>
        <v>0</v>
      </c>
      <c r="O516" s="193">
        <f t="shared" si="406"/>
        <v>3799.91</v>
      </c>
      <c r="P516" s="193">
        <f t="shared" si="406"/>
        <v>2189.56</v>
      </c>
      <c r="Q516" s="193">
        <f t="shared" si="406"/>
        <v>79043.740000000005</v>
      </c>
      <c r="R516" s="193">
        <f t="shared" si="406"/>
        <v>2692.99</v>
      </c>
      <c r="S516" s="193">
        <f t="shared" si="406"/>
        <v>3290.26</v>
      </c>
      <c r="T516" s="193">
        <f t="shared" si="406"/>
        <v>0</v>
      </c>
      <c r="U516" s="193">
        <f t="shared" si="406"/>
        <v>81019.91</v>
      </c>
      <c r="V516" s="193">
        <f t="shared" si="406"/>
        <v>0</v>
      </c>
      <c r="W516" s="193">
        <f t="shared" si="406"/>
        <v>0</v>
      </c>
      <c r="X516" s="193">
        <f t="shared" si="406"/>
        <v>878.2</v>
      </c>
      <c r="Y516" s="193">
        <f t="shared" si="406"/>
        <v>1171.53</v>
      </c>
      <c r="Z516" s="193">
        <f t="shared" si="410"/>
        <v>0</v>
      </c>
      <c r="AA516" s="193">
        <f t="shared" si="410"/>
        <v>52378.16</v>
      </c>
      <c r="AB516" s="193">
        <f t="shared" si="410"/>
        <v>4302.75</v>
      </c>
      <c r="AC516" s="193">
        <f t="shared" si="410"/>
        <v>0</v>
      </c>
      <c r="AD516" s="193">
        <f t="shared" si="410"/>
        <v>58443.7</v>
      </c>
      <c r="AE516" s="193">
        <f t="shared" si="410"/>
        <v>1823.68</v>
      </c>
      <c r="AF516" s="193">
        <f t="shared" si="410"/>
        <v>942.39999999999986</v>
      </c>
      <c r="AG516" s="193">
        <f t="shared" si="410"/>
        <v>656.21</v>
      </c>
      <c r="AH516" s="193">
        <f t="shared" si="410"/>
        <v>1724.98</v>
      </c>
      <c r="AI516" s="193">
        <f t="shared" si="410"/>
        <v>0</v>
      </c>
      <c r="AJ516" s="193">
        <f t="shared" si="410"/>
        <v>481.84</v>
      </c>
      <c r="AK516" s="193">
        <f t="shared" si="410"/>
        <v>29533.53</v>
      </c>
      <c r="AL516" s="193">
        <f t="shared" ref="AL516:BJ521" si="413">VLOOKUP($A516,$A$10:$CS$500,AL$500,0)</f>
        <v>0</v>
      </c>
      <c r="AM516" s="193">
        <f t="shared" si="413"/>
        <v>0</v>
      </c>
      <c r="AN516" s="193">
        <f t="shared" si="413"/>
        <v>0</v>
      </c>
      <c r="AO516" s="193">
        <f t="shared" si="413"/>
        <v>0</v>
      </c>
      <c r="AP516" s="193">
        <f t="shared" si="413"/>
        <v>0</v>
      </c>
      <c r="AQ516" s="193">
        <f t="shared" si="413"/>
        <v>0</v>
      </c>
      <c r="AR516" s="193">
        <f t="shared" si="413"/>
        <v>0</v>
      </c>
      <c r="AS516" s="193">
        <f t="shared" si="413"/>
        <v>0</v>
      </c>
      <c r="AT516" s="193">
        <f t="shared" si="413"/>
        <v>0</v>
      </c>
      <c r="AU516" s="193">
        <f t="shared" si="413"/>
        <v>0</v>
      </c>
      <c r="AV516" s="193">
        <f t="shared" si="413"/>
        <v>0</v>
      </c>
      <c r="AW516" s="193">
        <f t="shared" si="413"/>
        <v>0</v>
      </c>
      <c r="AX516" s="193">
        <f t="shared" si="413"/>
        <v>0</v>
      </c>
      <c r="AY516" s="193">
        <f t="shared" si="413"/>
        <v>0</v>
      </c>
      <c r="AZ516" s="193">
        <f t="shared" si="413"/>
        <v>0</v>
      </c>
      <c r="BA516" s="193">
        <f t="shared" si="413"/>
        <v>0</v>
      </c>
      <c r="BB516" s="193">
        <f t="shared" si="413"/>
        <v>0</v>
      </c>
      <c r="BC516" s="193">
        <f t="shared" si="413"/>
        <v>0</v>
      </c>
      <c r="BD516" s="193">
        <f t="shared" si="413"/>
        <v>0</v>
      </c>
      <c r="BE516" s="193">
        <f t="shared" si="413"/>
        <v>0</v>
      </c>
      <c r="BF516" s="193">
        <f t="shared" si="413"/>
        <v>0</v>
      </c>
      <c r="BG516" s="193">
        <f t="shared" si="413"/>
        <v>0</v>
      </c>
      <c r="BH516" s="193">
        <f t="shared" si="413"/>
        <v>0</v>
      </c>
      <c r="BI516" s="193">
        <f t="shared" si="413"/>
        <v>0</v>
      </c>
      <c r="BJ516" s="193">
        <f t="shared" si="413"/>
        <v>0</v>
      </c>
      <c r="BK516" s="193">
        <f t="shared" ref="BK516:CW529" si="414">VLOOKUP($A516,$A$10:$CS$500,BK$500,0)</f>
        <v>0</v>
      </c>
      <c r="BL516" s="193">
        <f t="shared" si="411"/>
        <v>0</v>
      </c>
      <c r="BM516" s="193">
        <f t="shared" si="411"/>
        <v>0</v>
      </c>
      <c r="BN516" s="193">
        <f t="shared" si="411"/>
        <v>0</v>
      </c>
      <c r="BO516" s="193">
        <f t="shared" si="411"/>
        <v>0</v>
      </c>
      <c r="BP516" s="193">
        <f t="shared" si="411"/>
        <v>0</v>
      </c>
      <c r="BQ516" s="193">
        <f t="shared" si="411"/>
        <v>0</v>
      </c>
      <c r="BR516" s="193">
        <f t="shared" si="411"/>
        <v>0</v>
      </c>
      <c r="BS516" s="193">
        <f t="shared" si="411"/>
        <v>0</v>
      </c>
      <c r="BT516" s="193">
        <f t="shared" si="411"/>
        <v>0</v>
      </c>
      <c r="BU516" s="193">
        <f t="shared" si="411"/>
        <v>0</v>
      </c>
      <c r="BV516" s="193">
        <f t="shared" si="411"/>
        <v>0</v>
      </c>
      <c r="BW516" s="193">
        <f t="shared" si="411"/>
        <v>0</v>
      </c>
      <c r="BX516" s="193">
        <f t="shared" si="411"/>
        <v>0</v>
      </c>
      <c r="BY516" s="193">
        <f t="shared" si="411"/>
        <v>0</v>
      </c>
      <c r="BZ516" s="193">
        <f t="shared" si="411"/>
        <v>0</v>
      </c>
      <c r="CA516" s="193">
        <f t="shared" si="411"/>
        <v>0</v>
      </c>
      <c r="CB516" s="193">
        <f t="shared" si="411"/>
        <v>0</v>
      </c>
      <c r="CC516" s="193">
        <f t="shared" si="411"/>
        <v>0</v>
      </c>
      <c r="CD516" s="193">
        <f t="shared" si="411"/>
        <v>0</v>
      </c>
      <c r="CE516" s="193">
        <f t="shared" si="411"/>
        <v>0</v>
      </c>
      <c r="CF516" s="193">
        <f t="shared" si="411"/>
        <v>0</v>
      </c>
      <c r="CG516" s="193">
        <f t="shared" si="414"/>
        <v>0</v>
      </c>
      <c r="CH516" s="193"/>
      <c r="CI516" s="193"/>
      <c r="CJ516" s="193"/>
      <c r="CK516" s="193"/>
    </row>
    <row r="517" spans="1:89" ht="13.75" hidden="1" customHeight="1" x14ac:dyDescent="0.3">
      <c r="A517" s="188">
        <v>417</v>
      </c>
      <c r="B517" s="189"/>
      <c r="C517" s="190" t="str">
        <f t="shared" si="412"/>
        <v xml:space="preserve">ד. </v>
      </c>
      <c r="D517" s="191" t="str">
        <f t="shared" si="412"/>
        <v>פיקדונות בבנקים ובמוסדות כספיים</v>
      </c>
      <c r="E517" s="191"/>
      <c r="F517" s="191"/>
      <c r="G517" s="191"/>
      <c r="H517" s="191"/>
      <c r="I517" s="192"/>
      <c r="J517" s="193">
        <f t="shared" si="406"/>
        <v>73363.25</v>
      </c>
      <c r="K517" s="193">
        <f t="shared" si="406"/>
        <v>0</v>
      </c>
      <c r="L517" s="193">
        <f t="shared" si="406"/>
        <v>0</v>
      </c>
      <c r="M517" s="193">
        <f t="shared" si="406"/>
        <v>0</v>
      </c>
      <c r="N517" s="193">
        <f t="shared" si="406"/>
        <v>0</v>
      </c>
      <c r="O517" s="193">
        <f t="shared" si="406"/>
        <v>0</v>
      </c>
      <c r="P517" s="193">
        <f t="shared" si="406"/>
        <v>0</v>
      </c>
      <c r="Q517" s="193">
        <f t="shared" si="406"/>
        <v>0</v>
      </c>
      <c r="R517" s="193">
        <f t="shared" si="406"/>
        <v>0</v>
      </c>
      <c r="S517" s="193">
        <f t="shared" si="406"/>
        <v>0</v>
      </c>
      <c r="T517" s="193">
        <f t="shared" si="406"/>
        <v>0</v>
      </c>
      <c r="U517" s="193">
        <f t="shared" si="406"/>
        <v>0</v>
      </c>
      <c r="V517" s="193">
        <f t="shared" si="406"/>
        <v>0</v>
      </c>
      <c r="W517" s="193">
        <f t="shared" si="406"/>
        <v>0</v>
      </c>
      <c r="X517" s="193">
        <f t="shared" si="406"/>
        <v>0</v>
      </c>
      <c r="Y517" s="193">
        <f t="shared" ref="Y517:AW522" si="415">VLOOKUP($A517,$A$10:$CS$500,Y$500,0)</f>
        <v>0</v>
      </c>
      <c r="Z517" s="193">
        <f t="shared" si="415"/>
        <v>0</v>
      </c>
      <c r="AA517" s="193">
        <f t="shared" si="415"/>
        <v>0</v>
      </c>
      <c r="AB517" s="193">
        <f t="shared" si="415"/>
        <v>3358.09</v>
      </c>
      <c r="AC517" s="193">
        <f t="shared" si="415"/>
        <v>31539.86</v>
      </c>
      <c r="AD517" s="193">
        <f t="shared" si="415"/>
        <v>38465.300000000003</v>
      </c>
      <c r="AE517" s="193">
        <f t="shared" si="415"/>
        <v>0</v>
      </c>
      <c r="AF517" s="193">
        <f t="shared" si="415"/>
        <v>0</v>
      </c>
      <c r="AG517" s="193">
        <f t="shared" si="415"/>
        <v>0</v>
      </c>
      <c r="AH517" s="193">
        <f t="shared" si="415"/>
        <v>0</v>
      </c>
      <c r="AI517" s="193">
        <f t="shared" si="415"/>
        <v>0</v>
      </c>
      <c r="AJ517" s="193">
        <f t="shared" si="415"/>
        <v>0</v>
      </c>
      <c r="AK517" s="193">
        <f t="shared" si="415"/>
        <v>0</v>
      </c>
      <c r="AL517" s="193">
        <f t="shared" si="415"/>
        <v>0</v>
      </c>
      <c r="AM517" s="193">
        <f t="shared" si="415"/>
        <v>0</v>
      </c>
      <c r="AN517" s="193">
        <f t="shared" si="415"/>
        <v>0</v>
      </c>
      <c r="AO517" s="193">
        <f t="shared" si="415"/>
        <v>0</v>
      </c>
      <c r="AP517" s="193">
        <f t="shared" si="415"/>
        <v>0</v>
      </c>
      <c r="AQ517" s="193">
        <f t="shared" si="415"/>
        <v>0</v>
      </c>
      <c r="AR517" s="193">
        <f t="shared" si="415"/>
        <v>0</v>
      </c>
      <c r="AS517" s="193">
        <f t="shared" si="415"/>
        <v>0</v>
      </c>
      <c r="AT517" s="193">
        <f t="shared" si="415"/>
        <v>0</v>
      </c>
      <c r="AU517" s="193">
        <f t="shared" si="413"/>
        <v>0</v>
      </c>
      <c r="AV517" s="193">
        <f t="shared" si="413"/>
        <v>0</v>
      </c>
      <c r="AW517" s="193">
        <f t="shared" si="413"/>
        <v>0</v>
      </c>
      <c r="AX517" s="193">
        <f t="shared" si="413"/>
        <v>0</v>
      </c>
      <c r="AY517" s="193">
        <f t="shared" si="413"/>
        <v>0</v>
      </c>
      <c r="AZ517" s="193">
        <f t="shared" si="413"/>
        <v>0</v>
      </c>
      <c r="BA517" s="193">
        <f t="shared" si="413"/>
        <v>0</v>
      </c>
      <c r="BB517" s="193">
        <f t="shared" si="413"/>
        <v>0</v>
      </c>
      <c r="BC517" s="193">
        <f t="shared" si="413"/>
        <v>0</v>
      </c>
      <c r="BD517" s="193">
        <f t="shared" si="413"/>
        <v>0</v>
      </c>
      <c r="BE517" s="193">
        <f t="shared" si="413"/>
        <v>0</v>
      </c>
      <c r="BF517" s="193">
        <f t="shared" si="413"/>
        <v>0</v>
      </c>
      <c r="BG517" s="193">
        <f t="shared" si="413"/>
        <v>0</v>
      </c>
      <c r="BH517" s="193">
        <f t="shared" si="413"/>
        <v>0</v>
      </c>
      <c r="BI517" s="193">
        <f t="shared" si="413"/>
        <v>0</v>
      </c>
      <c r="BJ517" s="193">
        <f t="shared" si="413"/>
        <v>0</v>
      </c>
      <c r="BK517" s="193">
        <f t="shared" si="414"/>
        <v>0</v>
      </c>
      <c r="BL517" s="193">
        <f t="shared" si="411"/>
        <v>0</v>
      </c>
      <c r="BM517" s="193">
        <f t="shared" si="411"/>
        <v>0</v>
      </c>
      <c r="BN517" s="193">
        <f t="shared" si="411"/>
        <v>0</v>
      </c>
      <c r="BO517" s="193">
        <f t="shared" si="411"/>
        <v>0</v>
      </c>
      <c r="BP517" s="193">
        <f t="shared" si="411"/>
        <v>0</v>
      </c>
      <c r="BQ517" s="193">
        <f t="shared" si="411"/>
        <v>0</v>
      </c>
      <c r="BR517" s="193">
        <f t="shared" si="411"/>
        <v>0</v>
      </c>
      <c r="BS517" s="193">
        <f t="shared" si="411"/>
        <v>0</v>
      </c>
      <c r="BT517" s="193">
        <f t="shared" si="411"/>
        <v>0</v>
      </c>
      <c r="BU517" s="193">
        <f t="shared" si="411"/>
        <v>0</v>
      </c>
      <c r="BV517" s="193">
        <f t="shared" si="411"/>
        <v>0</v>
      </c>
      <c r="BW517" s="193">
        <f t="shared" si="411"/>
        <v>0</v>
      </c>
      <c r="BX517" s="193">
        <f t="shared" si="411"/>
        <v>0</v>
      </c>
      <c r="BY517" s="193">
        <f t="shared" si="411"/>
        <v>0</v>
      </c>
      <c r="BZ517" s="193">
        <f t="shared" si="411"/>
        <v>0</v>
      </c>
      <c r="CA517" s="193">
        <f t="shared" si="411"/>
        <v>0</v>
      </c>
      <c r="CB517" s="193">
        <f t="shared" si="411"/>
        <v>0</v>
      </c>
      <c r="CC517" s="193">
        <f t="shared" si="411"/>
        <v>0</v>
      </c>
      <c r="CD517" s="193">
        <f t="shared" si="411"/>
        <v>0</v>
      </c>
      <c r="CE517" s="193">
        <f t="shared" si="411"/>
        <v>0</v>
      </c>
      <c r="CF517" s="193">
        <f t="shared" si="411"/>
        <v>0</v>
      </c>
      <c r="CG517" s="193">
        <f t="shared" si="414"/>
        <v>0</v>
      </c>
      <c r="CH517" s="193"/>
      <c r="CI517" s="193"/>
      <c r="CJ517" s="193"/>
      <c r="CK517" s="193"/>
    </row>
    <row r="518" spans="1:89" ht="13.75" hidden="1" customHeight="1" x14ac:dyDescent="0.3">
      <c r="A518" s="188">
        <v>454</v>
      </c>
      <c r="B518" s="189"/>
      <c r="C518" s="190" t="str">
        <f t="shared" si="412"/>
        <v>ה.</v>
      </c>
      <c r="D518" s="191" t="str">
        <f t="shared" si="412"/>
        <v>השקעות בחברות מוחזקות:</v>
      </c>
      <c r="E518" s="191"/>
      <c r="F518" s="191"/>
      <c r="G518" s="191"/>
      <c r="H518" s="191"/>
      <c r="I518" s="192"/>
      <c r="J518" s="193">
        <f t="shared" ref="J518:Y536" si="416">VLOOKUP($A518,$A$10:$CS$500,J$500,0)</f>
        <v>0</v>
      </c>
      <c r="K518" s="193">
        <f t="shared" si="416"/>
        <v>0</v>
      </c>
      <c r="L518" s="193">
        <f t="shared" si="416"/>
        <v>0</v>
      </c>
      <c r="M518" s="193">
        <f t="shared" si="416"/>
        <v>0</v>
      </c>
      <c r="N518" s="193">
        <f t="shared" si="416"/>
        <v>0</v>
      </c>
      <c r="O518" s="193">
        <f t="shared" si="416"/>
        <v>0</v>
      </c>
      <c r="P518" s="193">
        <f t="shared" si="416"/>
        <v>0</v>
      </c>
      <c r="Q518" s="193">
        <f t="shared" si="416"/>
        <v>0</v>
      </c>
      <c r="R518" s="193">
        <f t="shared" si="416"/>
        <v>0</v>
      </c>
      <c r="S518" s="193">
        <f t="shared" si="416"/>
        <v>0</v>
      </c>
      <c r="T518" s="193">
        <f t="shared" si="416"/>
        <v>0</v>
      </c>
      <c r="U518" s="193">
        <f t="shared" si="416"/>
        <v>0</v>
      </c>
      <c r="V518" s="193">
        <f t="shared" si="416"/>
        <v>0</v>
      </c>
      <c r="W518" s="193">
        <f t="shared" si="416"/>
        <v>0</v>
      </c>
      <c r="X518" s="193">
        <f t="shared" si="416"/>
        <v>0</v>
      </c>
      <c r="Y518" s="193">
        <f t="shared" si="416"/>
        <v>0</v>
      </c>
      <c r="Z518" s="193">
        <f t="shared" si="415"/>
        <v>0</v>
      </c>
      <c r="AA518" s="193">
        <f t="shared" si="415"/>
        <v>0</v>
      </c>
      <c r="AB518" s="193">
        <f t="shared" si="415"/>
        <v>0</v>
      </c>
      <c r="AC518" s="193">
        <f t="shared" si="415"/>
        <v>0</v>
      </c>
      <c r="AD518" s="193">
        <f t="shared" si="415"/>
        <v>0</v>
      </c>
      <c r="AE518" s="193">
        <f t="shared" si="415"/>
        <v>0</v>
      </c>
      <c r="AF518" s="193">
        <f t="shared" si="415"/>
        <v>0</v>
      </c>
      <c r="AG518" s="193">
        <f t="shared" si="415"/>
        <v>0</v>
      </c>
      <c r="AH518" s="193">
        <f t="shared" si="415"/>
        <v>0</v>
      </c>
      <c r="AI518" s="193">
        <f t="shared" si="415"/>
        <v>0</v>
      </c>
      <c r="AJ518" s="193">
        <f t="shared" si="415"/>
        <v>0</v>
      </c>
      <c r="AK518" s="193">
        <f t="shared" si="415"/>
        <v>0</v>
      </c>
      <c r="AL518" s="193">
        <f t="shared" si="415"/>
        <v>0</v>
      </c>
      <c r="AM518" s="193">
        <f t="shared" si="415"/>
        <v>0</v>
      </c>
      <c r="AN518" s="193">
        <f t="shared" si="415"/>
        <v>0</v>
      </c>
      <c r="AO518" s="193">
        <f t="shared" si="415"/>
        <v>0</v>
      </c>
      <c r="AP518" s="193">
        <f t="shared" si="415"/>
        <v>0</v>
      </c>
      <c r="AQ518" s="193">
        <f t="shared" si="415"/>
        <v>0</v>
      </c>
      <c r="AR518" s="193">
        <f t="shared" si="415"/>
        <v>0</v>
      </c>
      <c r="AS518" s="193">
        <f t="shared" si="415"/>
        <v>0</v>
      </c>
      <c r="AT518" s="193">
        <f t="shared" si="415"/>
        <v>0</v>
      </c>
      <c r="AU518" s="193">
        <f t="shared" si="413"/>
        <v>0</v>
      </c>
      <c r="AV518" s="193">
        <f t="shared" si="413"/>
        <v>0</v>
      </c>
      <c r="AW518" s="193">
        <f t="shared" si="413"/>
        <v>0</v>
      </c>
      <c r="AX518" s="193">
        <f t="shared" si="413"/>
        <v>0</v>
      </c>
      <c r="AY518" s="193">
        <f t="shared" si="413"/>
        <v>0</v>
      </c>
      <c r="AZ518" s="193">
        <f t="shared" si="413"/>
        <v>0</v>
      </c>
      <c r="BA518" s="193">
        <f t="shared" si="413"/>
        <v>0</v>
      </c>
      <c r="BB518" s="193">
        <f t="shared" si="413"/>
        <v>0</v>
      </c>
      <c r="BC518" s="193">
        <f t="shared" si="413"/>
        <v>0</v>
      </c>
      <c r="BD518" s="193">
        <f t="shared" si="413"/>
        <v>0</v>
      </c>
      <c r="BE518" s="193">
        <f t="shared" si="413"/>
        <v>0</v>
      </c>
      <c r="BF518" s="193">
        <f t="shared" si="413"/>
        <v>0</v>
      </c>
      <c r="BG518" s="193">
        <f t="shared" si="413"/>
        <v>0</v>
      </c>
      <c r="BH518" s="193">
        <f t="shared" si="413"/>
        <v>0</v>
      </c>
      <c r="BI518" s="193">
        <f t="shared" si="413"/>
        <v>0</v>
      </c>
      <c r="BJ518" s="193">
        <f t="shared" si="413"/>
        <v>0</v>
      </c>
      <c r="BK518" s="193">
        <f t="shared" si="414"/>
        <v>0</v>
      </c>
      <c r="BL518" s="193">
        <f t="shared" si="411"/>
        <v>0</v>
      </c>
      <c r="BM518" s="193">
        <f t="shared" si="411"/>
        <v>0</v>
      </c>
      <c r="BN518" s="193">
        <f t="shared" si="411"/>
        <v>0</v>
      </c>
      <c r="BO518" s="193">
        <f t="shared" si="411"/>
        <v>0</v>
      </c>
      <c r="BP518" s="193">
        <f t="shared" si="411"/>
        <v>0</v>
      </c>
      <c r="BQ518" s="193">
        <f t="shared" si="411"/>
        <v>0</v>
      </c>
      <c r="BR518" s="193">
        <f t="shared" si="411"/>
        <v>0</v>
      </c>
      <c r="BS518" s="193">
        <f t="shared" si="411"/>
        <v>0</v>
      </c>
      <c r="BT518" s="193">
        <f t="shared" si="411"/>
        <v>0</v>
      </c>
      <c r="BU518" s="193">
        <f t="shared" si="411"/>
        <v>0</v>
      </c>
      <c r="BV518" s="193">
        <f t="shared" si="411"/>
        <v>0</v>
      </c>
      <c r="BW518" s="193">
        <f t="shared" si="411"/>
        <v>0</v>
      </c>
      <c r="BX518" s="193">
        <f t="shared" si="411"/>
        <v>0</v>
      </c>
      <c r="BY518" s="193">
        <f t="shared" si="411"/>
        <v>0</v>
      </c>
      <c r="BZ518" s="193">
        <f t="shared" si="411"/>
        <v>0</v>
      </c>
      <c r="CA518" s="193">
        <f t="shared" si="411"/>
        <v>0</v>
      </c>
      <c r="CB518" s="193">
        <f t="shared" si="411"/>
        <v>0</v>
      </c>
      <c r="CC518" s="193">
        <f t="shared" si="411"/>
        <v>0</v>
      </c>
      <c r="CD518" s="193">
        <f t="shared" si="411"/>
        <v>0</v>
      </c>
      <c r="CE518" s="193">
        <f t="shared" si="411"/>
        <v>0</v>
      </c>
      <c r="CF518" s="193">
        <f t="shared" si="411"/>
        <v>0</v>
      </c>
      <c r="CG518" s="193">
        <f t="shared" si="414"/>
        <v>0</v>
      </c>
      <c r="CH518" s="193"/>
      <c r="CI518" s="193"/>
      <c r="CJ518" s="193"/>
      <c r="CK518" s="193"/>
    </row>
    <row r="519" spans="1:89" ht="13.75" hidden="1" customHeight="1" x14ac:dyDescent="0.3">
      <c r="A519" s="188">
        <v>486</v>
      </c>
      <c r="B519" s="189"/>
      <c r="C519" s="190" t="str">
        <f t="shared" si="412"/>
        <v>ו.</v>
      </c>
      <c r="D519" s="191" t="str">
        <f t="shared" si="412"/>
        <v>זכויות במקרקעין</v>
      </c>
      <c r="E519" s="191"/>
      <c r="F519" s="191"/>
      <c r="G519" s="191"/>
      <c r="H519" s="191"/>
      <c r="I519" s="192"/>
      <c r="J519" s="193">
        <f t="shared" si="416"/>
        <v>390601.8</v>
      </c>
      <c r="K519" s="193">
        <f t="shared" si="416"/>
        <v>0</v>
      </c>
      <c r="L519" s="193">
        <f t="shared" si="416"/>
        <v>0</v>
      </c>
      <c r="M519" s="193">
        <f t="shared" si="416"/>
        <v>195300.9</v>
      </c>
      <c r="N519" s="193">
        <f t="shared" si="416"/>
        <v>0</v>
      </c>
      <c r="O519" s="193">
        <f t="shared" si="416"/>
        <v>0</v>
      </c>
      <c r="P519" s="193">
        <f t="shared" si="416"/>
        <v>0</v>
      </c>
      <c r="Q519" s="193">
        <f t="shared" si="416"/>
        <v>195300.9</v>
      </c>
      <c r="R519" s="193">
        <f t="shared" si="416"/>
        <v>0</v>
      </c>
      <c r="S519" s="193">
        <f t="shared" si="416"/>
        <v>0</v>
      </c>
      <c r="T519" s="193">
        <f t="shared" si="416"/>
        <v>0</v>
      </c>
      <c r="U519" s="193">
        <f t="shared" si="416"/>
        <v>0</v>
      </c>
      <c r="V519" s="193">
        <f t="shared" si="416"/>
        <v>0</v>
      </c>
      <c r="W519" s="193">
        <f t="shared" si="416"/>
        <v>0</v>
      </c>
      <c r="X519" s="193">
        <f t="shared" si="416"/>
        <v>0</v>
      </c>
      <c r="Y519" s="193">
        <f t="shared" si="416"/>
        <v>0</v>
      </c>
      <c r="Z519" s="193">
        <f t="shared" si="415"/>
        <v>0</v>
      </c>
      <c r="AA519" s="193">
        <f t="shared" si="415"/>
        <v>0</v>
      </c>
      <c r="AB519" s="193">
        <f t="shared" si="415"/>
        <v>0</v>
      </c>
      <c r="AC519" s="193">
        <f t="shared" si="415"/>
        <v>0</v>
      </c>
      <c r="AD519" s="193">
        <f t="shared" si="415"/>
        <v>0</v>
      </c>
      <c r="AE519" s="193">
        <f t="shared" si="415"/>
        <v>0</v>
      </c>
      <c r="AF519" s="193">
        <f t="shared" si="415"/>
        <v>0</v>
      </c>
      <c r="AG519" s="193">
        <f t="shared" si="415"/>
        <v>0</v>
      </c>
      <c r="AH519" s="193">
        <f t="shared" si="415"/>
        <v>0</v>
      </c>
      <c r="AI519" s="193">
        <f t="shared" si="415"/>
        <v>0</v>
      </c>
      <c r="AJ519" s="193">
        <f t="shared" si="415"/>
        <v>0</v>
      </c>
      <c r="AK519" s="193">
        <f t="shared" si="415"/>
        <v>0</v>
      </c>
      <c r="AL519" s="193">
        <f t="shared" si="415"/>
        <v>0</v>
      </c>
      <c r="AM519" s="193">
        <f t="shared" si="415"/>
        <v>0</v>
      </c>
      <c r="AN519" s="193">
        <f t="shared" si="415"/>
        <v>0</v>
      </c>
      <c r="AO519" s="193">
        <f t="shared" si="415"/>
        <v>0</v>
      </c>
      <c r="AP519" s="193">
        <f t="shared" si="415"/>
        <v>0</v>
      </c>
      <c r="AQ519" s="193">
        <f t="shared" si="415"/>
        <v>0</v>
      </c>
      <c r="AR519" s="193">
        <f t="shared" si="415"/>
        <v>0</v>
      </c>
      <c r="AS519" s="193">
        <f t="shared" si="415"/>
        <v>0</v>
      </c>
      <c r="AT519" s="193">
        <f t="shared" si="415"/>
        <v>0</v>
      </c>
      <c r="AU519" s="193">
        <f t="shared" si="413"/>
        <v>0</v>
      </c>
      <c r="AV519" s="193">
        <f t="shared" si="413"/>
        <v>0</v>
      </c>
      <c r="AW519" s="193">
        <f t="shared" si="413"/>
        <v>0</v>
      </c>
      <c r="AX519" s="193">
        <f t="shared" si="413"/>
        <v>0</v>
      </c>
      <c r="AY519" s="193">
        <f t="shared" si="413"/>
        <v>0</v>
      </c>
      <c r="AZ519" s="193">
        <f t="shared" si="413"/>
        <v>0</v>
      </c>
      <c r="BA519" s="193">
        <f t="shared" si="413"/>
        <v>0</v>
      </c>
      <c r="BB519" s="193">
        <f t="shared" si="413"/>
        <v>0</v>
      </c>
      <c r="BC519" s="193">
        <f t="shared" si="413"/>
        <v>0</v>
      </c>
      <c r="BD519" s="193">
        <f t="shared" si="413"/>
        <v>0</v>
      </c>
      <c r="BE519" s="193">
        <f t="shared" si="413"/>
        <v>0</v>
      </c>
      <c r="BF519" s="193">
        <f t="shared" si="413"/>
        <v>0</v>
      </c>
      <c r="BG519" s="193">
        <f t="shared" si="413"/>
        <v>0</v>
      </c>
      <c r="BH519" s="193">
        <f t="shared" si="413"/>
        <v>0</v>
      </c>
      <c r="BI519" s="193">
        <f t="shared" si="413"/>
        <v>0</v>
      </c>
      <c r="BJ519" s="193">
        <f t="shared" si="413"/>
        <v>0</v>
      </c>
      <c r="BK519" s="193">
        <f t="shared" si="414"/>
        <v>0</v>
      </c>
      <c r="BL519" s="193">
        <f t="shared" si="411"/>
        <v>0</v>
      </c>
      <c r="BM519" s="193">
        <f t="shared" si="411"/>
        <v>0</v>
      </c>
      <c r="BN519" s="193">
        <f t="shared" si="411"/>
        <v>0</v>
      </c>
      <c r="BO519" s="193">
        <f t="shared" si="411"/>
        <v>0</v>
      </c>
      <c r="BP519" s="193">
        <f t="shared" si="411"/>
        <v>0</v>
      </c>
      <c r="BQ519" s="193">
        <f t="shared" si="411"/>
        <v>0</v>
      </c>
      <c r="BR519" s="193">
        <f t="shared" si="411"/>
        <v>0</v>
      </c>
      <c r="BS519" s="193">
        <f t="shared" si="411"/>
        <v>0</v>
      </c>
      <c r="BT519" s="193">
        <f t="shared" si="411"/>
        <v>0</v>
      </c>
      <c r="BU519" s="193">
        <f t="shared" si="411"/>
        <v>0</v>
      </c>
      <c r="BV519" s="193">
        <f t="shared" si="411"/>
        <v>0</v>
      </c>
      <c r="BW519" s="193">
        <f t="shared" si="411"/>
        <v>0</v>
      </c>
      <c r="BX519" s="193">
        <f t="shared" si="411"/>
        <v>0</v>
      </c>
      <c r="BY519" s="193">
        <f t="shared" si="411"/>
        <v>0</v>
      </c>
      <c r="BZ519" s="193">
        <f t="shared" si="411"/>
        <v>0</v>
      </c>
      <c r="CA519" s="193">
        <f t="shared" si="411"/>
        <v>0</v>
      </c>
      <c r="CB519" s="193">
        <f t="shared" si="411"/>
        <v>0</v>
      </c>
      <c r="CC519" s="193">
        <f t="shared" si="411"/>
        <v>0</v>
      </c>
      <c r="CD519" s="193">
        <f t="shared" si="411"/>
        <v>0</v>
      </c>
      <c r="CE519" s="193">
        <f t="shared" si="411"/>
        <v>0</v>
      </c>
      <c r="CF519" s="193">
        <f t="shared" si="411"/>
        <v>0</v>
      </c>
      <c r="CG519" s="193">
        <f t="shared" si="414"/>
        <v>0</v>
      </c>
      <c r="CH519" s="193"/>
      <c r="CI519" s="193"/>
      <c r="CJ519" s="193"/>
      <c r="CK519" s="193"/>
    </row>
    <row r="520" spans="1:89" ht="13.75" hidden="1" customHeight="1" x14ac:dyDescent="0.3">
      <c r="A520" s="194">
        <v>494</v>
      </c>
      <c r="B520" s="195"/>
      <c r="C520" s="196" t="str">
        <f t="shared" si="412"/>
        <v>ז.</v>
      </c>
      <c r="D520" s="197" t="str">
        <f t="shared" si="412"/>
        <v>השקעות אחרות</v>
      </c>
      <c r="E520" s="197"/>
      <c r="F520" s="197"/>
      <c r="G520" s="197"/>
      <c r="H520" s="197"/>
      <c r="I520" s="198"/>
      <c r="J520" s="199">
        <f t="shared" si="416"/>
        <v>2306.2799999999997</v>
      </c>
      <c r="K520" s="199">
        <f t="shared" si="416"/>
        <v>0</v>
      </c>
      <c r="L520" s="199">
        <f t="shared" si="416"/>
        <v>0</v>
      </c>
      <c r="M520" s="199">
        <f t="shared" si="416"/>
        <v>427.87</v>
      </c>
      <c r="N520" s="199">
        <f t="shared" si="416"/>
        <v>0</v>
      </c>
      <c r="O520" s="199">
        <f t="shared" si="416"/>
        <v>151.41</v>
      </c>
      <c r="P520" s="199">
        <f t="shared" si="416"/>
        <v>107.7</v>
      </c>
      <c r="Q520" s="199">
        <f t="shared" si="416"/>
        <v>1394.08</v>
      </c>
      <c r="R520" s="199">
        <f t="shared" si="416"/>
        <v>0</v>
      </c>
      <c r="S520" s="199">
        <f t="shared" si="416"/>
        <v>0</v>
      </c>
      <c r="T520" s="199">
        <f t="shared" si="416"/>
        <v>0</v>
      </c>
      <c r="U520" s="199">
        <f t="shared" si="416"/>
        <v>0</v>
      </c>
      <c r="V520" s="199">
        <f t="shared" si="416"/>
        <v>0</v>
      </c>
      <c r="W520" s="199">
        <f t="shared" si="416"/>
        <v>0</v>
      </c>
      <c r="X520" s="199">
        <f t="shared" si="416"/>
        <v>0</v>
      </c>
      <c r="Y520" s="199">
        <f t="shared" si="416"/>
        <v>0</v>
      </c>
      <c r="Z520" s="199">
        <f t="shared" si="415"/>
        <v>0</v>
      </c>
      <c r="AA520" s="199">
        <f t="shared" si="415"/>
        <v>0</v>
      </c>
      <c r="AB520" s="199">
        <f t="shared" si="415"/>
        <v>0</v>
      </c>
      <c r="AC520" s="199">
        <f t="shared" si="415"/>
        <v>0</v>
      </c>
      <c r="AD520" s="199">
        <f t="shared" si="415"/>
        <v>0</v>
      </c>
      <c r="AE520" s="199">
        <f t="shared" si="415"/>
        <v>82.68</v>
      </c>
      <c r="AF520" s="199">
        <f t="shared" si="415"/>
        <v>36.43</v>
      </c>
      <c r="AG520" s="199">
        <f t="shared" si="415"/>
        <v>26.92</v>
      </c>
      <c r="AH520" s="199">
        <f t="shared" si="415"/>
        <v>79.19</v>
      </c>
      <c r="AI520" s="199">
        <f t="shared" si="415"/>
        <v>0</v>
      </c>
      <c r="AJ520" s="199">
        <f t="shared" si="415"/>
        <v>0</v>
      </c>
      <c r="AK520" s="199">
        <f t="shared" si="415"/>
        <v>0</v>
      </c>
      <c r="AL520" s="199">
        <f t="shared" si="415"/>
        <v>0</v>
      </c>
      <c r="AM520" s="199">
        <f t="shared" si="415"/>
        <v>0</v>
      </c>
      <c r="AN520" s="199">
        <f t="shared" si="415"/>
        <v>0</v>
      </c>
      <c r="AO520" s="199">
        <f t="shared" si="415"/>
        <v>0</v>
      </c>
      <c r="AP520" s="199">
        <f t="shared" si="415"/>
        <v>0</v>
      </c>
      <c r="AQ520" s="199">
        <f t="shared" si="415"/>
        <v>0</v>
      </c>
      <c r="AR520" s="199">
        <f t="shared" si="415"/>
        <v>0</v>
      </c>
      <c r="AS520" s="199">
        <f t="shared" si="415"/>
        <v>0</v>
      </c>
      <c r="AT520" s="199">
        <f t="shared" si="415"/>
        <v>0</v>
      </c>
      <c r="AU520" s="199">
        <f t="shared" si="413"/>
        <v>0</v>
      </c>
      <c r="AV520" s="199">
        <f t="shared" si="413"/>
        <v>0</v>
      </c>
      <c r="AW520" s="199">
        <f t="shared" si="413"/>
        <v>0</v>
      </c>
      <c r="AX520" s="199">
        <f t="shared" si="413"/>
        <v>0</v>
      </c>
      <c r="AY520" s="199">
        <f t="shared" si="413"/>
        <v>0</v>
      </c>
      <c r="AZ520" s="199">
        <f t="shared" si="413"/>
        <v>0</v>
      </c>
      <c r="BA520" s="199">
        <f t="shared" si="413"/>
        <v>0</v>
      </c>
      <c r="BB520" s="199">
        <f t="shared" si="413"/>
        <v>0</v>
      </c>
      <c r="BC520" s="199">
        <f t="shared" si="413"/>
        <v>0</v>
      </c>
      <c r="BD520" s="199">
        <f t="shared" si="413"/>
        <v>0</v>
      </c>
      <c r="BE520" s="199">
        <f t="shared" si="413"/>
        <v>0</v>
      </c>
      <c r="BF520" s="199">
        <f t="shared" si="413"/>
        <v>0</v>
      </c>
      <c r="BG520" s="199">
        <f t="shared" si="413"/>
        <v>0</v>
      </c>
      <c r="BH520" s="199">
        <f t="shared" si="413"/>
        <v>0</v>
      </c>
      <c r="BI520" s="199">
        <f t="shared" si="413"/>
        <v>0</v>
      </c>
      <c r="BJ520" s="199">
        <f t="shared" si="413"/>
        <v>0</v>
      </c>
      <c r="BK520" s="199">
        <f t="shared" si="414"/>
        <v>0</v>
      </c>
      <c r="BL520" s="199">
        <f t="shared" si="411"/>
        <v>0</v>
      </c>
      <c r="BM520" s="199">
        <f t="shared" si="411"/>
        <v>0</v>
      </c>
      <c r="BN520" s="199">
        <f t="shared" si="411"/>
        <v>0</v>
      </c>
      <c r="BO520" s="199">
        <f t="shared" si="411"/>
        <v>0</v>
      </c>
      <c r="BP520" s="199">
        <f t="shared" si="411"/>
        <v>0</v>
      </c>
      <c r="BQ520" s="199">
        <f t="shared" si="411"/>
        <v>0</v>
      </c>
      <c r="BR520" s="199">
        <f t="shared" si="411"/>
        <v>0</v>
      </c>
      <c r="BS520" s="199">
        <f t="shared" si="411"/>
        <v>0</v>
      </c>
      <c r="BT520" s="199">
        <f t="shared" si="411"/>
        <v>0</v>
      </c>
      <c r="BU520" s="199">
        <f t="shared" si="411"/>
        <v>0</v>
      </c>
      <c r="BV520" s="199">
        <f t="shared" si="411"/>
        <v>0</v>
      </c>
      <c r="BW520" s="199">
        <f t="shared" si="411"/>
        <v>0</v>
      </c>
      <c r="BX520" s="199">
        <f t="shared" si="411"/>
        <v>0</v>
      </c>
      <c r="BY520" s="199">
        <f t="shared" si="411"/>
        <v>0</v>
      </c>
      <c r="BZ520" s="199">
        <f t="shared" si="411"/>
        <v>0</v>
      </c>
      <c r="CA520" s="199">
        <f t="shared" si="411"/>
        <v>0</v>
      </c>
      <c r="CB520" s="199">
        <f t="shared" si="411"/>
        <v>0</v>
      </c>
      <c r="CC520" s="199">
        <f t="shared" si="411"/>
        <v>0</v>
      </c>
      <c r="CD520" s="199">
        <f t="shared" si="411"/>
        <v>0</v>
      </c>
      <c r="CE520" s="199">
        <f t="shared" si="411"/>
        <v>0</v>
      </c>
      <c r="CF520" s="199">
        <f t="shared" si="411"/>
        <v>0</v>
      </c>
      <c r="CG520" s="199">
        <f t="shared" si="414"/>
        <v>0</v>
      </c>
      <c r="CH520" s="200"/>
      <c r="CI520" s="200"/>
      <c r="CJ520" s="200"/>
      <c r="CK520" s="200"/>
    </row>
    <row r="521" spans="1:89" ht="13.75" hidden="1" customHeight="1" x14ac:dyDescent="0.3">
      <c r="A521" s="173"/>
      <c r="B521" s="174"/>
      <c r="C521" s="174"/>
      <c r="D521" s="174"/>
      <c r="E521" s="174"/>
      <c r="F521" s="174"/>
      <c r="G521" s="174"/>
      <c r="H521" s="174"/>
      <c r="I521" s="174"/>
      <c r="J521" s="175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  <c r="AI521" s="176"/>
      <c r="AJ521" s="176"/>
      <c r="AK521" s="176"/>
      <c r="AL521" s="176"/>
      <c r="AM521" s="176"/>
      <c r="AN521" s="176"/>
      <c r="AO521" s="176"/>
      <c r="AP521" s="176"/>
      <c r="AQ521" s="176"/>
      <c r="AR521" s="176"/>
      <c r="AS521" s="176"/>
      <c r="AT521" s="176"/>
      <c r="AU521" s="176"/>
      <c r="AV521" s="176"/>
      <c r="AW521" s="176"/>
      <c r="AX521" s="176"/>
      <c r="AY521" s="176"/>
      <c r="AZ521" s="176"/>
      <c r="BA521" s="176"/>
      <c r="BB521" s="176"/>
      <c r="BC521" s="176"/>
      <c r="BD521" s="176"/>
      <c r="BE521" s="176"/>
      <c r="BF521" s="176"/>
      <c r="BG521" s="176"/>
      <c r="BH521" s="176"/>
      <c r="BI521" s="176"/>
      <c r="BJ521" s="176"/>
      <c r="BK521" s="176"/>
      <c r="BL521" s="176"/>
      <c r="BM521" s="176"/>
      <c r="BN521" s="176"/>
      <c r="BO521" s="176"/>
      <c r="BP521" s="176"/>
      <c r="BQ521" s="176"/>
      <c r="BR521" s="176"/>
      <c r="BS521" s="176"/>
      <c r="BT521" s="176"/>
      <c r="BU521" s="176"/>
      <c r="BV521" s="176"/>
      <c r="BW521" s="176"/>
      <c r="BX521" s="176"/>
      <c r="BY521" s="176"/>
      <c r="BZ521" s="176"/>
      <c r="CA521" s="176"/>
      <c r="CB521" s="176"/>
      <c r="CC521" s="176"/>
      <c r="CD521" s="176"/>
      <c r="CE521" s="176"/>
      <c r="CF521" s="176"/>
      <c r="CG521" s="176"/>
      <c r="CH521" s="176"/>
      <c r="CI521" s="176"/>
      <c r="CJ521" s="176"/>
      <c r="CK521" s="176"/>
    </row>
    <row r="522" spans="1:89" ht="15.65" hidden="1" customHeight="1" x14ac:dyDescent="0.35">
      <c r="A522" s="179"/>
      <c r="B522" s="180"/>
      <c r="C522" s="181" t="str">
        <f>CONCATENATE($B$1," לתקופה :",[1]הערות!$C$3,"    אחוזים")</f>
        <v>הכשרה  חב' לבטוח בע"מ לתקופה :מאי-2025    אחוזים</v>
      </c>
      <c r="D522" s="182"/>
      <c r="E522" s="182"/>
      <c r="F522" s="182"/>
      <c r="G522" s="182"/>
      <c r="H522" s="182"/>
      <c r="I522" s="183"/>
      <c r="J522" s="201" t="s">
        <v>227</v>
      </c>
      <c r="K522" s="201" t="s">
        <v>228</v>
      </c>
      <c r="L522" s="201" t="s">
        <v>228</v>
      </c>
      <c r="M522" s="201" t="s">
        <v>228</v>
      </c>
      <c r="N522" s="201" t="s">
        <v>228</v>
      </c>
      <c r="O522" s="201" t="s">
        <v>228</v>
      </c>
      <c r="P522" s="201" t="s">
        <v>228</v>
      </c>
      <c r="Q522" s="201" t="s">
        <v>228</v>
      </c>
      <c r="R522" s="201" t="s">
        <v>228</v>
      </c>
      <c r="S522" s="201" t="s">
        <v>228</v>
      </c>
      <c r="T522" s="201" t="s">
        <v>228</v>
      </c>
      <c r="U522" s="201" t="s">
        <v>228</v>
      </c>
      <c r="V522" s="201" t="s">
        <v>228</v>
      </c>
      <c r="W522" s="201" t="s">
        <v>228</v>
      </c>
      <c r="X522" s="201" t="s">
        <v>228</v>
      </c>
      <c r="Y522" s="201" t="s">
        <v>228</v>
      </c>
      <c r="Z522" s="201" t="s">
        <v>228</v>
      </c>
      <c r="AA522" s="201" t="s">
        <v>228</v>
      </c>
      <c r="AB522" s="201" t="s">
        <v>228</v>
      </c>
      <c r="AC522" s="201" t="s">
        <v>228</v>
      </c>
      <c r="AD522" s="201" t="s">
        <v>228</v>
      </c>
      <c r="AE522" s="201" t="s">
        <v>228</v>
      </c>
      <c r="AF522" s="201" t="s">
        <v>228</v>
      </c>
      <c r="AG522" s="201" t="s">
        <v>228</v>
      </c>
      <c r="AH522" s="201" t="s">
        <v>228</v>
      </c>
      <c r="AI522" s="201" t="s">
        <v>228</v>
      </c>
      <c r="AJ522" s="201" t="s">
        <v>228</v>
      </c>
      <c r="AK522" s="201" t="s">
        <v>228</v>
      </c>
      <c r="AL522" s="201" t="s">
        <v>228</v>
      </c>
      <c r="AM522" s="201" t="s">
        <v>228</v>
      </c>
      <c r="AN522" s="201" t="s">
        <v>228</v>
      </c>
      <c r="AO522" s="201" t="s">
        <v>228</v>
      </c>
      <c r="AP522" s="201" t="s">
        <v>228</v>
      </c>
      <c r="AQ522" s="201" t="s">
        <v>228</v>
      </c>
      <c r="AR522" s="201" t="s">
        <v>228</v>
      </c>
      <c r="AS522" s="201" t="s">
        <v>228</v>
      </c>
      <c r="AT522" s="201" t="s">
        <v>228</v>
      </c>
      <c r="AU522" s="201" t="s">
        <v>228</v>
      </c>
      <c r="AV522" s="201" t="s">
        <v>228</v>
      </c>
      <c r="AW522" s="201" t="s">
        <v>228</v>
      </c>
      <c r="AX522" s="201" t="s">
        <v>228</v>
      </c>
      <c r="AY522" s="201" t="s">
        <v>228</v>
      </c>
      <c r="AZ522" s="201" t="s">
        <v>228</v>
      </c>
      <c r="BA522" s="201" t="s">
        <v>228</v>
      </c>
      <c r="BB522" s="201" t="s">
        <v>228</v>
      </c>
      <c r="BC522" s="201" t="s">
        <v>228</v>
      </c>
      <c r="BD522" s="201" t="s">
        <v>228</v>
      </c>
      <c r="BE522" s="201" t="s">
        <v>228</v>
      </c>
      <c r="BF522" s="201" t="s">
        <v>228</v>
      </c>
      <c r="BG522" s="201" t="s">
        <v>228</v>
      </c>
      <c r="BH522" s="201" t="s">
        <v>228</v>
      </c>
      <c r="BI522" s="201" t="s">
        <v>228</v>
      </c>
      <c r="BJ522" s="201" t="s">
        <v>228</v>
      </c>
      <c r="BK522" s="201" t="s">
        <v>228</v>
      </c>
      <c r="BL522" s="201" t="s">
        <v>228</v>
      </c>
      <c r="BM522" s="201" t="s">
        <v>228</v>
      </c>
      <c r="BN522" s="201" t="s">
        <v>228</v>
      </c>
      <c r="BO522" s="201" t="s">
        <v>228</v>
      </c>
      <c r="BP522" s="201" t="s">
        <v>228</v>
      </c>
      <c r="BQ522" s="201" t="s">
        <v>228</v>
      </c>
      <c r="BR522" s="201" t="s">
        <v>228</v>
      </c>
      <c r="BS522" s="201" t="s">
        <v>228</v>
      </c>
      <c r="BT522" s="201" t="s">
        <v>228</v>
      </c>
      <c r="BU522" s="201" t="s">
        <v>228</v>
      </c>
      <c r="BV522" s="201" t="s">
        <v>228</v>
      </c>
      <c r="BW522" s="201" t="s">
        <v>228</v>
      </c>
      <c r="BX522" s="201" t="s">
        <v>228</v>
      </c>
      <c r="BY522" s="201" t="s">
        <v>228</v>
      </c>
      <c r="BZ522" s="201" t="s">
        <v>228</v>
      </c>
      <c r="CA522" s="201" t="s">
        <v>228</v>
      </c>
      <c r="CB522" s="201" t="s">
        <v>228</v>
      </c>
      <c r="CC522" s="201" t="s">
        <v>228</v>
      </c>
      <c r="CD522" s="201" t="s">
        <v>228</v>
      </c>
      <c r="CE522" s="201" t="s">
        <v>228</v>
      </c>
      <c r="CF522" s="201" t="s">
        <v>228</v>
      </c>
      <c r="CG522" s="201" t="s">
        <v>228</v>
      </c>
      <c r="CH522" s="201"/>
      <c r="CI522" s="201"/>
      <c r="CJ522" s="201"/>
      <c r="CK522" s="201"/>
    </row>
    <row r="523" spans="1:89" ht="13.75" hidden="1" customHeight="1" x14ac:dyDescent="0.3">
      <c r="A523" s="188">
        <f>A502</f>
        <v>10</v>
      </c>
      <c r="B523" s="189" t="str">
        <f>VLOOKUP($A523,$A$10:$M$500,B$500,0)</f>
        <v>1.</v>
      </c>
      <c r="C523" s="190" t="str">
        <f>VLOOKUP($A523,$A$10:$M$500,C$500,0)</f>
        <v>השקעות</v>
      </c>
      <c r="D523" s="191"/>
      <c r="E523" s="191"/>
      <c r="F523" s="191"/>
      <c r="G523" s="191"/>
      <c r="H523" s="191"/>
      <c r="I523" s="192"/>
      <c r="J523" s="202">
        <f>IF(J502=0,0,J502/J$502)</f>
        <v>1</v>
      </c>
      <c r="K523" s="203">
        <f>IF(K502=0,0,K502/K$502)</f>
        <v>0</v>
      </c>
      <c r="L523" s="203">
        <f t="shared" ref="L523:CG526" si="417">IF(L502=0,0,L502/L$502)</f>
        <v>1</v>
      </c>
      <c r="M523" s="203">
        <f t="shared" si="417"/>
        <v>1</v>
      </c>
      <c r="N523" s="203">
        <f t="shared" si="417"/>
        <v>0</v>
      </c>
      <c r="O523" s="203">
        <f t="shared" si="417"/>
        <v>1</v>
      </c>
      <c r="P523" s="203">
        <f t="shared" si="417"/>
        <v>1</v>
      </c>
      <c r="Q523" s="203">
        <f t="shared" si="417"/>
        <v>1</v>
      </c>
      <c r="R523" s="203">
        <f t="shared" si="417"/>
        <v>1</v>
      </c>
      <c r="S523" s="203">
        <f t="shared" si="417"/>
        <v>1</v>
      </c>
      <c r="T523" s="203">
        <f t="shared" si="417"/>
        <v>1</v>
      </c>
      <c r="U523" s="203">
        <f t="shared" si="417"/>
        <v>1</v>
      </c>
      <c r="V523" s="203">
        <f t="shared" si="417"/>
        <v>1</v>
      </c>
      <c r="W523" s="203">
        <f t="shared" si="417"/>
        <v>1</v>
      </c>
      <c r="X523" s="203">
        <f t="shared" si="417"/>
        <v>1</v>
      </c>
      <c r="Y523" s="203">
        <f t="shared" si="417"/>
        <v>1</v>
      </c>
      <c r="Z523" s="203">
        <f t="shared" si="417"/>
        <v>1</v>
      </c>
      <c r="AA523" s="203">
        <f t="shared" si="417"/>
        <v>1</v>
      </c>
      <c r="AB523" s="203">
        <f t="shared" si="417"/>
        <v>1</v>
      </c>
      <c r="AC523" s="203">
        <f t="shared" si="417"/>
        <v>1</v>
      </c>
      <c r="AD523" s="203">
        <f t="shared" si="417"/>
        <v>1</v>
      </c>
      <c r="AE523" s="203">
        <f t="shared" si="417"/>
        <v>1</v>
      </c>
      <c r="AF523" s="203">
        <f t="shared" si="417"/>
        <v>1</v>
      </c>
      <c r="AG523" s="203">
        <f t="shared" si="417"/>
        <v>1</v>
      </c>
      <c r="AH523" s="203">
        <f t="shared" si="417"/>
        <v>1</v>
      </c>
      <c r="AI523" s="203">
        <f t="shared" si="417"/>
        <v>1</v>
      </c>
      <c r="AJ523" s="203">
        <f t="shared" si="417"/>
        <v>1</v>
      </c>
      <c r="AK523" s="203">
        <f t="shared" si="417"/>
        <v>1</v>
      </c>
      <c r="AL523" s="203">
        <f t="shared" si="417"/>
        <v>1</v>
      </c>
      <c r="AM523" s="203">
        <f t="shared" si="417"/>
        <v>1</v>
      </c>
      <c r="AN523" s="203">
        <f t="shared" si="417"/>
        <v>1</v>
      </c>
      <c r="AO523" s="203">
        <f t="shared" si="417"/>
        <v>1</v>
      </c>
      <c r="AP523" s="203">
        <f t="shared" si="417"/>
        <v>1</v>
      </c>
      <c r="AQ523" s="203">
        <f t="shared" si="417"/>
        <v>0</v>
      </c>
      <c r="AR523" s="203">
        <f t="shared" si="417"/>
        <v>0</v>
      </c>
      <c r="AS523" s="203">
        <f t="shared" si="417"/>
        <v>0</v>
      </c>
      <c r="AT523" s="203">
        <f t="shared" si="417"/>
        <v>0</v>
      </c>
      <c r="AU523" s="203">
        <f t="shared" si="417"/>
        <v>0</v>
      </c>
      <c r="AV523" s="203">
        <f t="shared" si="417"/>
        <v>0</v>
      </c>
      <c r="AW523" s="203">
        <f t="shared" si="417"/>
        <v>0</v>
      </c>
      <c r="AX523" s="203">
        <f t="shared" si="417"/>
        <v>0</v>
      </c>
      <c r="AY523" s="203">
        <f t="shared" si="417"/>
        <v>0</v>
      </c>
      <c r="AZ523" s="203">
        <f t="shared" si="417"/>
        <v>0</v>
      </c>
      <c r="BA523" s="203">
        <f t="shared" si="417"/>
        <v>0</v>
      </c>
      <c r="BB523" s="203">
        <f t="shared" si="417"/>
        <v>0</v>
      </c>
      <c r="BC523" s="203">
        <f t="shared" si="417"/>
        <v>0</v>
      </c>
      <c r="BD523" s="203">
        <f t="shared" si="417"/>
        <v>0</v>
      </c>
      <c r="BE523" s="203">
        <f t="shared" si="417"/>
        <v>0</v>
      </c>
      <c r="BF523" s="203">
        <f t="shared" si="417"/>
        <v>0</v>
      </c>
      <c r="BG523" s="203">
        <f t="shared" si="417"/>
        <v>0</v>
      </c>
      <c r="BH523" s="203">
        <f t="shared" si="417"/>
        <v>0</v>
      </c>
      <c r="BI523" s="203">
        <f t="shared" si="417"/>
        <v>0</v>
      </c>
      <c r="BJ523" s="203">
        <f t="shared" si="417"/>
        <v>0</v>
      </c>
      <c r="BK523" s="203">
        <f t="shared" si="417"/>
        <v>0</v>
      </c>
      <c r="BL523" s="203">
        <f t="shared" si="417"/>
        <v>0</v>
      </c>
      <c r="BM523" s="203">
        <f t="shared" si="417"/>
        <v>0</v>
      </c>
      <c r="BN523" s="203">
        <f t="shared" si="417"/>
        <v>0</v>
      </c>
      <c r="BO523" s="203">
        <f t="shared" si="417"/>
        <v>0</v>
      </c>
      <c r="BP523" s="203">
        <f t="shared" si="417"/>
        <v>0</v>
      </c>
      <c r="BQ523" s="203">
        <f t="shared" si="417"/>
        <v>0</v>
      </c>
      <c r="BR523" s="203">
        <f t="shared" si="417"/>
        <v>0</v>
      </c>
      <c r="BS523" s="203">
        <f t="shared" si="417"/>
        <v>0</v>
      </c>
      <c r="BT523" s="203">
        <f t="shared" si="417"/>
        <v>0</v>
      </c>
      <c r="BU523" s="203">
        <f t="shared" si="417"/>
        <v>0</v>
      </c>
      <c r="BV523" s="203">
        <f t="shared" si="417"/>
        <v>0</v>
      </c>
      <c r="BW523" s="203">
        <f t="shared" si="417"/>
        <v>0</v>
      </c>
      <c r="BX523" s="203">
        <f t="shared" si="417"/>
        <v>0</v>
      </c>
      <c r="BY523" s="203">
        <f t="shared" si="417"/>
        <v>0</v>
      </c>
      <c r="BZ523" s="203">
        <f t="shared" si="417"/>
        <v>0</v>
      </c>
      <c r="CA523" s="203">
        <f t="shared" si="417"/>
        <v>0</v>
      </c>
      <c r="CB523" s="203">
        <f t="shared" si="417"/>
        <v>0</v>
      </c>
      <c r="CC523" s="203">
        <f t="shared" si="417"/>
        <v>0</v>
      </c>
      <c r="CD523" s="203">
        <f t="shared" si="417"/>
        <v>0</v>
      </c>
      <c r="CE523" s="203">
        <f t="shared" si="417"/>
        <v>0</v>
      </c>
      <c r="CF523" s="203">
        <f t="shared" si="417"/>
        <v>0</v>
      </c>
      <c r="CG523" s="203">
        <f t="shared" si="417"/>
        <v>0</v>
      </c>
      <c r="CH523" s="203"/>
      <c r="CI523" s="203"/>
      <c r="CJ523" s="203"/>
      <c r="CK523" s="203"/>
    </row>
    <row r="524" spans="1:89" ht="13.75" hidden="1" customHeight="1" x14ac:dyDescent="0.3">
      <c r="A524" s="188">
        <f t="shared" ref="A524:A541" si="418">A503</f>
        <v>11</v>
      </c>
      <c r="B524" s="189"/>
      <c r="C524" s="190" t="str">
        <f>VLOOKUP($A524,$A$10:$M$500,C$500,0)</f>
        <v>א.</v>
      </c>
      <c r="D524" s="191" t="str">
        <f>VLOOKUP($A524,$A$10:$M$500,D$500,0)</f>
        <v>מזומנים ושווי מזומנים</v>
      </c>
      <c r="E524" s="191"/>
      <c r="F524" s="191"/>
      <c r="G524" s="191"/>
      <c r="H524" s="191"/>
      <c r="I524" s="192"/>
      <c r="J524" s="202">
        <f t="shared" ref="J524:Y539" si="419">IF(J503=0,0,J503/J$502)</f>
        <v>6.2799215378471662E-2</v>
      </c>
      <c r="K524" s="202">
        <f t="shared" si="419"/>
        <v>0</v>
      </c>
      <c r="L524" s="202">
        <f t="shared" si="417"/>
        <v>4.4923110582266668E-2</v>
      </c>
      <c r="M524" s="202">
        <f t="shared" si="417"/>
        <v>5.1721924851512821E-2</v>
      </c>
      <c r="N524" s="202">
        <f t="shared" si="417"/>
        <v>0</v>
      </c>
      <c r="O524" s="202">
        <f t="shared" si="417"/>
        <v>2.9874367745893853E-2</v>
      </c>
      <c r="P524" s="202">
        <f t="shared" si="417"/>
        <v>7.1998365340488715E-2</v>
      </c>
      <c r="Q524" s="202">
        <f t="shared" si="417"/>
        <v>5.9389567663346708E-2</v>
      </c>
      <c r="R524" s="202">
        <f t="shared" si="417"/>
        <v>1.3686174589789508E-2</v>
      </c>
      <c r="S524" s="202">
        <f t="shared" si="417"/>
        <v>3.3439276138295865E-2</v>
      </c>
      <c r="T524" s="202">
        <f t="shared" si="417"/>
        <v>0.12366227085793334</v>
      </c>
      <c r="U524" s="202">
        <f t="shared" si="417"/>
        <v>5.1105742199525461E-2</v>
      </c>
      <c r="V524" s="202">
        <f t="shared" si="417"/>
        <v>7.1722278592204494E-2</v>
      </c>
      <c r="W524" s="202">
        <f t="shared" si="417"/>
        <v>9.1550234728390495E-2</v>
      </c>
      <c r="X524" s="202">
        <f t="shared" si="417"/>
        <v>6.1187898789623017E-2</v>
      </c>
      <c r="Y524" s="202">
        <f t="shared" si="417"/>
        <v>2.3122819595285969E-2</v>
      </c>
      <c r="Z524" s="202">
        <f t="shared" si="417"/>
        <v>0.13213648636819203</v>
      </c>
      <c r="AA524" s="202">
        <f t="shared" si="417"/>
        <v>3.9090117640525078E-2</v>
      </c>
      <c r="AB524" s="202">
        <f t="shared" si="417"/>
        <v>1.5470066772290247E-2</v>
      </c>
      <c r="AC524" s="202">
        <f t="shared" si="417"/>
        <v>3.1092949116086354E-2</v>
      </c>
      <c r="AD524" s="202">
        <f t="shared" si="417"/>
        <v>4.1274074699371346E-2</v>
      </c>
      <c r="AE524" s="202">
        <f t="shared" si="417"/>
        <v>5.4957139035616782E-2</v>
      </c>
      <c r="AF524" s="202">
        <f t="shared" si="417"/>
        <v>5.8261600600366593E-2</v>
      </c>
      <c r="AG524" s="202">
        <f t="shared" si="417"/>
        <v>6.2468865090149782E-2</v>
      </c>
      <c r="AH524" s="202">
        <f t="shared" si="417"/>
        <v>0.10960806869447302</v>
      </c>
      <c r="AI524" s="202">
        <f t="shared" si="417"/>
        <v>0.35549747856193908</v>
      </c>
      <c r="AJ524" s="202">
        <f t="shared" si="417"/>
        <v>1.7937620855146681E-2</v>
      </c>
      <c r="AK524" s="202">
        <f t="shared" si="417"/>
        <v>3.2844347374524817E-2</v>
      </c>
      <c r="AL524" s="202">
        <f t="shared" si="417"/>
        <v>6.0521169710476379E-2</v>
      </c>
      <c r="AM524" s="202">
        <f t="shared" si="417"/>
        <v>9.3755635167407841E-2</v>
      </c>
      <c r="AN524" s="202">
        <f t="shared" si="417"/>
        <v>3.1697888349753865E-2</v>
      </c>
      <c r="AO524" s="202">
        <f t="shared" si="417"/>
        <v>0.1147618043368397</v>
      </c>
      <c r="AP524" s="202">
        <f t="shared" si="417"/>
        <v>7.9781721066695399E-2</v>
      </c>
      <c r="AQ524" s="202">
        <f t="shared" si="417"/>
        <v>0</v>
      </c>
      <c r="AR524" s="202">
        <f t="shared" si="417"/>
        <v>0</v>
      </c>
      <c r="AS524" s="202">
        <f t="shared" si="417"/>
        <v>0</v>
      </c>
      <c r="AT524" s="202">
        <f t="shared" si="417"/>
        <v>0</v>
      </c>
      <c r="AU524" s="202">
        <f t="shared" si="417"/>
        <v>0</v>
      </c>
      <c r="AV524" s="202">
        <f t="shared" si="417"/>
        <v>0</v>
      </c>
      <c r="AW524" s="202">
        <f t="shared" si="417"/>
        <v>0</v>
      </c>
      <c r="AX524" s="202">
        <f t="shared" si="417"/>
        <v>0</v>
      </c>
      <c r="AY524" s="202">
        <f t="shared" si="417"/>
        <v>0</v>
      </c>
      <c r="AZ524" s="202">
        <f t="shared" si="417"/>
        <v>0</v>
      </c>
      <c r="BA524" s="202">
        <f t="shared" si="417"/>
        <v>0</v>
      </c>
      <c r="BB524" s="202">
        <f t="shared" si="417"/>
        <v>0</v>
      </c>
      <c r="BC524" s="202">
        <f t="shared" si="417"/>
        <v>0</v>
      </c>
      <c r="BD524" s="202">
        <f t="shared" si="417"/>
        <v>0</v>
      </c>
      <c r="BE524" s="202">
        <f t="shared" si="417"/>
        <v>0</v>
      </c>
      <c r="BF524" s="202">
        <f t="shared" si="417"/>
        <v>0</v>
      </c>
      <c r="BG524" s="202">
        <f t="shared" si="417"/>
        <v>0</v>
      </c>
      <c r="BH524" s="202">
        <f t="shared" si="417"/>
        <v>0</v>
      </c>
      <c r="BI524" s="202">
        <f t="shared" si="417"/>
        <v>0</v>
      </c>
      <c r="BJ524" s="202">
        <f t="shared" si="417"/>
        <v>0</v>
      </c>
      <c r="BK524" s="202">
        <f t="shared" si="417"/>
        <v>0</v>
      </c>
      <c r="BL524" s="202">
        <f t="shared" si="417"/>
        <v>0</v>
      </c>
      <c r="BM524" s="202">
        <f t="shared" si="417"/>
        <v>0</v>
      </c>
      <c r="BN524" s="202">
        <f t="shared" si="417"/>
        <v>0</v>
      </c>
      <c r="BO524" s="202">
        <f t="shared" si="417"/>
        <v>0</v>
      </c>
      <c r="BP524" s="202">
        <f t="shared" si="417"/>
        <v>0</v>
      </c>
      <c r="BQ524" s="202">
        <f t="shared" si="417"/>
        <v>0</v>
      </c>
      <c r="BR524" s="202">
        <f t="shared" si="417"/>
        <v>0</v>
      </c>
      <c r="BS524" s="202">
        <f t="shared" si="417"/>
        <v>0</v>
      </c>
      <c r="BT524" s="202">
        <f t="shared" si="417"/>
        <v>0</v>
      </c>
      <c r="BU524" s="202">
        <f t="shared" si="417"/>
        <v>0</v>
      </c>
      <c r="BV524" s="202">
        <f t="shared" si="417"/>
        <v>0</v>
      </c>
      <c r="BW524" s="202">
        <f t="shared" si="417"/>
        <v>0</v>
      </c>
      <c r="BX524" s="202">
        <f t="shared" si="417"/>
        <v>0</v>
      </c>
      <c r="BY524" s="202">
        <f t="shared" si="417"/>
        <v>0</v>
      </c>
      <c r="BZ524" s="202">
        <f t="shared" si="417"/>
        <v>0</v>
      </c>
      <c r="CA524" s="202">
        <f t="shared" si="417"/>
        <v>0</v>
      </c>
      <c r="CB524" s="202">
        <f t="shared" si="417"/>
        <v>0</v>
      </c>
      <c r="CC524" s="202">
        <f t="shared" si="417"/>
        <v>0</v>
      </c>
      <c r="CD524" s="202">
        <f t="shared" si="417"/>
        <v>0</v>
      </c>
      <c r="CE524" s="202">
        <f t="shared" si="417"/>
        <v>0</v>
      </c>
      <c r="CF524" s="202">
        <f t="shared" si="417"/>
        <v>0</v>
      </c>
      <c r="CG524" s="202">
        <f t="shared" si="417"/>
        <v>0</v>
      </c>
      <c r="CH524" s="202"/>
      <c r="CI524" s="202"/>
      <c r="CJ524" s="202"/>
      <c r="CK524" s="202"/>
    </row>
    <row r="525" spans="1:89" ht="13.75" hidden="1" customHeight="1" x14ac:dyDescent="0.3">
      <c r="A525" s="188">
        <f t="shared" si="418"/>
        <v>24</v>
      </c>
      <c r="B525" s="189"/>
      <c r="C525" s="190" t="str">
        <f>VLOOKUP($A525,$A$10:$M$500,C$500,0)</f>
        <v>ב.</v>
      </c>
      <c r="D525" s="191" t="str">
        <f>VLOOKUP($A525,$A$10:$M$500,D$500,0)</f>
        <v>ניירות ערך (למעט בחברות מוחזקות)</v>
      </c>
      <c r="E525" s="191"/>
      <c r="F525" s="191"/>
      <c r="G525" s="191"/>
      <c r="H525" s="191"/>
      <c r="I525" s="192"/>
      <c r="J525" s="202">
        <f t="shared" si="419"/>
        <v>0.90797871079158554</v>
      </c>
      <c r="K525" s="202">
        <f t="shared" si="419"/>
        <v>0</v>
      </c>
      <c r="L525" s="202">
        <f t="shared" si="417"/>
        <v>0.95507688941773328</v>
      </c>
      <c r="M525" s="202">
        <f t="shared" si="417"/>
        <v>0.83603373763191136</v>
      </c>
      <c r="N525" s="202">
        <f t="shared" si="417"/>
        <v>0</v>
      </c>
      <c r="O525" s="202">
        <f t="shared" si="417"/>
        <v>0.95902250157335689</v>
      </c>
      <c r="P525" s="202">
        <f t="shared" si="417"/>
        <v>0.92301413898762052</v>
      </c>
      <c r="Q525" s="202">
        <f t="shared" si="417"/>
        <v>0.87977784663409153</v>
      </c>
      <c r="R525" s="202">
        <f t="shared" si="417"/>
        <v>0.97714096183875765</v>
      </c>
      <c r="S525" s="202">
        <f t="shared" si="417"/>
        <v>0.95683102842814682</v>
      </c>
      <c r="T525" s="202">
        <f t="shared" si="417"/>
        <v>0.87633772914206665</v>
      </c>
      <c r="U525" s="202">
        <f t="shared" si="417"/>
        <v>0.92035593719662734</v>
      </c>
      <c r="V525" s="202">
        <f t="shared" si="417"/>
        <v>0.92827772140779552</v>
      </c>
      <c r="W525" s="202">
        <f t="shared" si="417"/>
        <v>0.90844976527160959</v>
      </c>
      <c r="X525" s="202">
        <f t="shared" si="417"/>
        <v>0.9370564018330988</v>
      </c>
      <c r="Y525" s="202">
        <f t="shared" si="417"/>
        <v>0.97085498177061846</v>
      </c>
      <c r="Z525" s="202">
        <f t="shared" si="417"/>
        <v>0.86786351363180803</v>
      </c>
      <c r="AA525" s="202">
        <f t="shared" si="417"/>
        <v>0.94690236021921614</v>
      </c>
      <c r="AB525" s="202">
        <f t="shared" si="417"/>
        <v>0.95855942637032843</v>
      </c>
      <c r="AC525" s="202">
        <f t="shared" si="417"/>
        <v>0.93279400885562269</v>
      </c>
      <c r="AD525" s="202">
        <f t="shared" si="417"/>
        <v>0.93246942519888598</v>
      </c>
      <c r="AE525" s="202">
        <f t="shared" si="417"/>
        <v>0.93843271016036522</v>
      </c>
      <c r="AF525" s="202">
        <f t="shared" si="417"/>
        <v>0.93731846164744348</v>
      </c>
      <c r="AG525" s="202">
        <f t="shared" si="417"/>
        <v>0.93366845136575061</v>
      </c>
      <c r="AH525" s="202">
        <f t="shared" si="417"/>
        <v>0.8846120941260226</v>
      </c>
      <c r="AI525" s="202">
        <f t="shared" si="417"/>
        <v>0.64450252143806097</v>
      </c>
      <c r="AJ525" s="202">
        <f t="shared" si="417"/>
        <v>0.97816767978296304</v>
      </c>
      <c r="AK525" s="202">
        <f t="shared" si="417"/>
        <v>0.9481795964659</v>
      </c>
      <c r="AL525" s="202">
        <f t="shared" si="417"/>
        <v>0.93947883028952361</v>
      </c>
      <c r="AM525" s="202">
        <f t="shared" si="417"/>
        <v>0.90624436483259208</v>
      </c>
      <c r="AN525" s="202">
        <f t="shared" si="417"/>
        <v>0.96830211165024616</v>
      </c>
      <c r="AO525" s="202">
        <f t="shared" si="417"/>
        <v>0.88523819566316031</v>
      </c>
      <c r="AP525" s="202">
        <f t="shared" si="417"/>
        <v>0.92021827893330466</v>
      </c>
      <c r="AQ525" s="202">
        <f t="shared" si="417"/>
        <v>0</v>
      </c>
      <c r="AR525" s="202">
        <f t="shared" si="417"/>
        <v>0</v>
      </c>
      <c r="AS525" s="202">
        <f t="shared" si="417"/>
        <v>0</v>
      </c>
      <c r="AT525" s="202">
        <f t="shared" si="417"/>
        <v>0</v>
      </c>
      <c r="AU525" s="202">
        <f t="shared" si="417"/>
        <v>0</v>
      </c>
      <c r="AV525" s="202">
        <f t="shared" si="417"/>
        <v>0</v>
      </c>
      <c r="AW525" s="202">
        <f t="shared" si="417"/>
        <v>0</v>
      </c>
      <c r="AX525" s="202">
        <f t="shared" si="417"/>
        <v>0</v>
      </c>
      <c r="AY525" s="202">
        <f t="shared" si="417"/>
        <v>0</v>
      </c>
      <c r="AZ525" s="202">
        <f t="shared" si="417"/>
        <v>0</v>
      </c>
      <c r="BA525" s="202">
        <f t="shared" si="417"/>
        <v>0</v>
      </c>
      <c r="BB525" s="202">
        <f t="shared" si="417"/>
        <v>0</v>
      </c>
      <c r="BC525" s="202">
        <f t="shared" si="417"/>
        <v>0</v>
      </c>
      <c r="BD525" s="202">
        <f t="shared" si="417"/>
        <v>0</v>
      </c>
      <c r="BE525" s="202">
        <f t="shared" si="417"/>
        <v>0</v>
      </c>
      <c r="BF525" s="202">
        <f t="shared" si="417"/>
        <v>0</v>
      </c>
      <c r="BG525" s="202">
        <f t="shared" si="417"/>
        <v>0</v>
      </c>
      <c r="BH525" s="202">
        <f t="shared" si="417"/>
        <v>0</v>
      </c>
      <c r="BI525" s="202">
        <f t="shared" si="417"/>
        <v>0</v>
      </c>
      <c r="BJ525" s="202">
        <f t="shared" si="417"/>
        <v>0</v>
      </c>
      <c r="BK525" s="202">
        <f t="shared" si="417"/>
        <v>0</v>
      </c>
      <c r="BL525" s="202">
        <f t="shared" si="417"/>
        <v>0</v>
      </c>
      <c r="BM525" s="202">
        <f t="shared" si="417"/>
        <v>0</v>
      </c>
      <c r="BN525" s="202">
        <f t="shared" si="417"/>
        <v>0</v>
      </c>
      <c r="BO525" s="202">
        <f t="shared" si="417"/>
        <v>0</v>
      </c>
      <c r="BP525" s="202">
        <f t="shared" si="417"/>
        <v>0</v>
      </c>
      <c r="BQ525" s="202">
        <f t="shared" si="417"/>
        <v>0</v>
      </c>
      <c r="BR525" s="202">
        <f t="shared" si="417"/>
        <v>0</v>
      </c>
      <c r="BS525" s="202">
        <f t="shared" si="417"/>
        <v>0</v>
      </c>
      <c r="BT525" s="202">
        <f t="shared" si="417"/>
        <v>0</v>
      </c>
      <c r="BU525" s="202">
        <f t="shared" si="417"/>
        <v>0</v>
      </c>
      <c r="BV525" s="202">
        <f t="shared" si="417"/>
        <v>0</v>
      </c>
      <c r="BW525" s="202">
        <f t="shared" si="417"/>
        <v>0</v>
      </c>
      <c r="BX525" s="202">
        <f t="shared" si="417"/>
        <v>0</v>
      </c>
      <c r="BY525" s="202">
        <f t="shared" si="417"/>
        <v>0</v>
      </c>
      <c r="BZ525" s="202">
        <f t="shared" si="417"/>
        <v>0</v>
      </c>
      <c r="CA525" s="202">
        <f t="shared" si="417"/>
        <v>0</v>
      </c>
      <c r="CB525" s="202">
        <f t="shared" si="417"/>
        <v>0</v>
      </c>
      <c r="CC525" s="202">
        <f t="shared" si="417"/>
        <v>0</v>
      </c>
      <c r="CD525" s="202">
        <f t="shared" si="417"/>
        <v>0</v>
      </c>
      <c r="CE525" s="202">
        <f t="shared" si="417"/>
        <v>0</v>
      </c>
      <c r="CF525" s="202">
        <f t="shared" si="417"/>
        <v>0</v>
      </c>
      <c r="CG525" s="202">
        <f t="shared" si="417"/>
        <v>0</v>
      </c>
      <c r="CH525" s="202"/>
      <c r="CI525" s="202"/>
      <c r="CJ525" s="202"/>
      <c r="CK525" s="202"/>
    </row>
    <row r="526" spans="1:89" ht="13.75" hidden="1" customHeight="1" x14ac:dyDescent="0.3">
      <c r="A526" s="188">
        <f t="shared" si="418"/>
        <v>25</v>
      </c>
      <c r="B526" s="189"/>
      <c r="C526" s="190"/>
      <c r="D526" s="191" t="str">
        <f t="shared" ref="D526:E536" si="420">VLOOKUP($A526,$A$10:$M$500,D$500,0)</f>
        <v>(1</v>
      </c>
      <c r="E526" s="191" t="str">
        <f t="shared" si="420"/>
        <v>אגרות חוב ממשלתיות:</v>
      </c>
      <c r="F526" s="191"/>
      <c r="G526" s="191"/>
      <c r="H526" s="191"/>
      <c r="I526" s="192"/>
      <c r="J526" s="202">
        <f t="shared" si="419"/>
        <v>0.28940142060991214</v>
      </c>
      <c r="K526" s="202">
        <f t="shared" si="419"/>
        <v>0</v>
      </c>
      <c r="L526" s="202">
        <f t="shared" si="417"/>
        <v>0.42257534104397165</v>
      </c>
      <c r="M526" s="202">
        <f t="shared" si="417"/>
        <v>0.13040891258735299</v>
      </c>
      <c r="N526" s="202">
        <f t="shared" si="417"/>
        <v>0</v>
      </c>
      <c r="O526" s="202">
        <f t="shared" si="417"/>
        <v>0.73638558421973632</v>
      </c>
      <c r="P526" s="202">
        <f t="shared" si="417"/>
        <v>2.1111761800046112E-2</v>
      </c>
      <c r="Q526" s="202">
        <f t="shared" si="417"/>
        <v>0.21502426921717402</v>
      </c>
      <c r="R526" s="202">
        <f t="shared" si="417"/>
        <v>0.97143877802432599</v>
      </c>
      <c r="S526" s="202">
        <f t="shared" si="417"/>
        <v>0.79198477655679778</v>
      </c>
      <c r="T526" s="202">
        <f t="shared" si="417"/>
        <v>2.7861940127099832E-2</v>
      </c>
      <c r="U526" s="202">
        <f t="shared" si="417"/>
        <v>0.41723089386743389</v>
      </c>
      <c r="V526" s="202">
        <f t="shared" si="417"/>
        <v>0.10965512717869164</v>
      </c>
      <c r="W526" s="202">
        <f t="shared" si="417"/>
        <v>0.11209509702821904</v>
      </c>
      <c r="X526" s="202">
        <f t="shared" si="417"/>
        <v>0.19121077615426882</v>
      </c>
      <c r="Y526" s="202">
        <f t="shared" si="417"/>
        <v>0.82054490725087015</v>
      </c>
      <c r="Z526" s="202">
        <f t="shared" si="417"/>
        <v>3.7302468337867427E-2</v>
      </c>
      <c r="AA526" s="202">
        <f t="shared" si="417"/>
        <v>0.29355300486314223</v>
      </c>
      <c r="AB526" s="202">
        <f t="shared" si="417"/>
        <v>0.81734146462506874</v>
      </c>
      <c r="AC526" s="202">
        <f t="shared" si="417"/>
        <v>9.3197641236690248E-2</v>
      </c>
      <c r="AD526" s="202">
        <f t="shared" si="417"/>
        <v>0.41906621298044361</v>
      </c>
      <c r="AE526" s="202">
        <f t="shared" si="417"/>
        <v>0.18834546972563082</v>
      </c>
      <c r="AF526" s="202">
        <f t="shared" si="417"/>
        <v>0.25060351211504966</v>
      </c>
      <c r="AG526" s="202">
        <f t="shared" si="417"/>
        <v>0.32717030832107985</v>
      </c>
      <c r="AH526" s="202">
        <f t="shared" si="417"/>
        <v>0.37226621097311863</v>
      </c>
      <c r="AI526" s="202">
        <f t="shared" si="417"/>
        <v>0.33970750662608218</v>
      </c>
      <c r="AJ526" s="202">
        <f t="shared" si="417"/>
        <v>0.7394213317894659</v>
      </c>
      <c r="AK526" s="202">
        <f t="shared" si="417"/>
        <v>0.22519429388659387</v>
      </c>
      <c r="AL526" s="202">
        <f t="shared" si="417"/>
        <v>1.1052480241204084E-2</v>
      </c>
      <c r="AM526" s="202">
        <f t="shared" si="417"/>
        <v>0.2965501382944184</v>
      </c>
      <c r="AN526" s="202">
        <f t="shared" si="417"/>
        <v>0.80823215335155008</v>
      </c>
      <c r="AO526" s="202">
        <f t="shared" si="417"/>
        <v>9.5245821933028121E-2</v>
      </c>
      <c r="AP526" s="202">
        <f t="shared" si="417"/>
        <v>0.27773073007812282</v>
      </c>
      <c r="AQ526" s="202">
        <f t="shared" si="417"/>
        <v>0</v>
      </c>
      <c r="AR526" s="202">
        <f t="shared" si="417"/>
        <v>0</v>
      </c>
      <c r="AS526" s="202">
        <f t="shared" ref="AS526:DN534" si="421">IF(AS505=0,0,AS505/AS$502)</f>
        <v>0</v>
      </c>
      <c r="AT526" s="202">
        <f t="shared" si="421"/>
        <v>0</v>
      </c>
      <c r="AU526" s="202">
        <f t="shared" si="421"/>
        <v>0</v>
      </c>
      <c r="AV526" s="202">
        <f t="shared" si="421"/>
        <v>0</v>
      </c>
      <c r="AW526" s="202">
        <f t="shared" si="421"/>
        <v>0</v>
      </c>
      <c r="AX526" s="202">
        <f t="shared" si="421"/>
        <v>0</v>
      </c>
      <c r="AY526" s="202">
        <f t="shared" si="421"/>
        <v>0</v>
      </c>
      <c r="AZ526" s="202">
        <f t="shared" si="421"/>
        <v>0</v>
      </c>
      <c r="BA526" s="202">
        <f t="shared" si="421"/>
        <v>0</v>
      </c>
      <c r="BB526" s="202">
        <f t="shared" si="421"/>
        <v>0</v>
      </c>
      <c r="BC526" s="202">
        <f t="shared" si="421"/>
        <v>0</v>
      </c>
      <c r="BD526" s="202">
        <f t="shared" si="421"/>
        <v>0</v>
      </c>
      <c r="BE526" s="202">
        <f t="shared" si="421"/>
        <v>0</v>
      </c>
      <c r="BF526" s="202">
        <f t="shared" si="421"/>
        <v>0</v>
      </c>
      <c r="BG526" s="202">
        <f t="shared" si="421"/>
        <v>0</v>
      </c>
      <c r="BH526" s="202">
        <f t="shared" si="421"/>
        <v>0</v>
      </c>
      <c r="BI526" s="202">
        <f t="shared" si="421"/>
        <v>0</v>
      </c>
      <c r="BJ526" s="202">
        <f t="shared" si="421"/>
        <v>0</v>
      </c>
      <c r="BK526" s="202">
        <f t="shared" si="421"/>
        <v>0</v>
      </c>
      <c r="BL526" s="202">
        <f t="shared" si="421"/>
        <v>0</v>
      </c>
      <c r="BM526" s="202">
        <f t="shared" si="421"/>
        <v>0</v>
      </c>
      <c r="BN526" s="202">
        <f t="shared" si="421"/>
        <v>0</v>
      </c>
      <c r="BO526" s="202">
        <f t="shared" si="421"/>
        <v>0</v>
      </c>
      <c r="BP526" s="202">
        <f t="shared" si="421"/>
        <v>0</v>
      </c>
      <c r="BQ526" s="202">
        <f t="shared" si="421"/>
        <v>0</v>
      </c>
      <c r="BR526" s="202">
        <f t="shared" si="421"/>
        <v>0</v>
      </c>
      <c r="BS526" s="202">
        <f t="shared" si="421"/>
        <v>0</v>
      </c>
      <c r="BT526" s="202">
        <f t="shared" si="421"/>
        <v>0</v>
      </c>
      <c r="BU526" s="202">
        <f t="shared" si="421"/>
        <v>0</v>
      </c>
      <c r="BV526" s="202">
        <f t="shared" si="421"/>
        <v>0</v>
      </c>
      <c r="BW526" s="202">
        <f t="shared" si="421"/>
        <v>0</v>
      </c>
      <c r="BX526" s="202">
        <f t="shared" si="421"/>
        <v>0</v>
      </c>
      <c r="BY526" s="202">
        <f t="shared" si="421"/>
        <v>0</v>
      </c>
      <c r="BZ526" s="202">
        <f t="shared" si="421"/>
        <v>0</v>
      </c>
      <c r="CA526" s="202">
        <f t="shared" si="421"/>
        <v>0</v>
      </c>
      <c r="CB526" s="202">
        <f t="shared" si="421"/>
        <v>0</v>
      </c>
      <c r="CC526" s="202">
        <f t="shared" si="421"/>
        <v>0</v>
      </c>
      <c r="CD526" s="202">
        <f t="shared" si="421"/>
        <v>0</v>
      </c>
      <c r="CE526" s="202">
        <f t="shared" si="421"/>
        <v>0</v>
      </c>
      <c r="CF526" s="202">
        <f t="shared" si="421"/>
        <v>0</v>
      </c>
      <c r="CG526" s="202">
        <f t="shared" si="421"/>
        <v>0</v>
      </c>
      <c r="CH526" s="202"/>
      <c r="CI526" s="202"/>
      <c r="CJ526" s="202"/>
      <c r="CK526" s="202"/>
    </row>
    <row r="527" spans="1:89" ht="13.75" hidden="1" customHeight="1" x14ac:dyDescent="0.3">
      <c r="A527" s="188">
        <f t="shared" si="418"/>
        <v>44</v>
      </c>
      <c r="B527" s="189"/>
      <c r="C527" s="190"/>
      <c r="D527" s="191" t="str">
        <f t="shared" si="420"/>
        <v>(2</v>
      </c>
      <c r="E527" s="191" t="str">
        <f t="shared" si="420"/>
        <v xml:space="preserve">תעודות חוב מסחריות: </v>
      </c>
      <c r="F527" s="191"/>
      <c r="G527" s="191"/>
      <c r="H527" s="191"/>
      <c r="I527" s="192"/>
      <c r="J527" s="202">
        <f t="shared" si="419"/>
        <v>0</v>
      </c>
      <c r="K527" s="202">
        <f t="shared" si="419"/>
        <v>0</v>
      </c>
      <c r="L527" s="202">
        <f t="shared" si="419"/>
        <v>0</v>
      </c>
      <c r="M527" s="202">
        <f t="shared" si="419"/>
        <v>0</v>
      </c>
      <c r="N527" s="202">
        <f t="shared" si="419"/>
        <v>0</v>
      </c>
      <c r="O527" s="202">
        <f t="shared" si="419"/>
        <v>0</v>
      </c>
      <c r="P527" s="202">
        <f t="shared" si="419"/>
        <v>0</v>
      </c>
      <c r="Q527" s="202">
        <f t="shared" si="419"/>
        <v>0</v>
      </c>
      <c r="R527" s="202">
        <f t="shared" si="419"/>
        <v>0</v>
      </c>
      <c r="S527" s="202">
        <f t="shared" si="419"/>
        <v>0</v>
      </c>
      <c r="T527" s="202">
        <f t="shared" si="419"/>
        <v>0</v>
      </c>
      <c r="U527" s="202">
        <f t="shared" si="419"/>
        <v>0</v>
      </c>
      <c r="V527" s="202">
        <f t="shared" si="419"/>
        <v>0</v>
      </c>
      <c r="W527" s="202">
        <f t="shared" si="419"/>
        <v>0</v>
      </c>
      <c r="X527" s="202">
        <f t="shared" si="419"/>
        <v>0</v>
      </c>
      <c r="Y527" s="202">
        <f t="shared" si="419"/>
        <v>0</v>
      </c>
      <c r="Z527" s="202">
        <f t="shared" ref="Z527:CU535" si="422">IF(Z506=0,0,Z506/Z$502)</f>
        <v>0</v>
      </c>
      <c r="AA527" s="202">
        <f t="shared" si="422"/>
        <v>0</v>
      </c>
      <c r="AB527" s="202">
        <f t="shared" si="422"/>
        <v>0</v>
      </c>
      <c r="AC527" s="202">
        <f t="shared" si="422"/>
        <v>0</v>
      </c>
      <c r="AD527" s="202">
        <f t="shared" si="422"/>
        <v>0</v>
      </c>
      <c r="AE527" s="202">
        <f t="shared" si="422"/>
        <v>0</v>
      </c>
      <c r="AF527" s="202">
        <f t="shared" si="422"/>
        <v>0</v>
      </c>
      <c r="AG527" s="202">
        <f t="shared" si="422"/>
        <v>0</v>
      </c>
      <c r="AH527" s="202">
        <f t="shared" si="422"/>
        <v>0</v>
      </c>
      <c r="AI527" s="202">
        <f t="shared" si="422"/>
        <v>0</v>
      </c>
      <c r="AJ527" s="202">
        <f t="shared" si="422"/>
        <v>0</v>
      </c>
      <c r="AK527" s="202">
        <f t="shared" si="422"/>
        <v>0</v>
      </c>
      <c r="AL527" s="202">
        <f t="shared" si="422"/>
        <v>0</v>
      </c>
      <c r="AM527" s="202">
        <f t="shared" si="422"/>
        <v>0</v>
      </c>
      <c r="AN527" s="202">
        <f t="shared" si="422"/>
        <v>0</v>
      </c>
      <c r="AO527" s="202">
        <f t="shared" si="422"/>
        <v>0</v>
      </c>
      <c r="AP527" s="202">
        <f t="shared" si="422"/>
        <v>0</v>
      </c>
      <c r="AQ527" s="202">
        <f t="shared" si="422"/>
        <v>0</v>
      </c>
      <c r="AR527" s="202">
        <f t="shared" si="422"/>
        <v>0</v>
      </c>
      <c r="AS527" s="202">
        <f t="shared" si="422"/>
        <v>0</v>
      </c>
      <c r="AT527" s="202">
        <f t="shared" si="422"/>
        <v>0</v>
      </c>
      <c r="AU527" s="202">
        <f t="shared" si="422"/>
        <v>0</v>
      </c>
      <c r="AV527" s="202">
        <f t="shared" si="422"/>
        <v>0</v>
      </c>
      <c r="AW527" s="202">
        <f t="shared" si="422"/>
        <v>0</v>
      </c>
      <c r="AX527" s="202">
        <f t="shared" si="422"/>
        <v>0</v>
      </c>
      <c r="AY527" s="202">
        <f t="shared" si="422"/>
        <v>0</v>
      </c>
      <c r="AZ527" s="202">
        <f t="shared" si="422"/>
        <v>0</v>
      </c>
      <c r="BA527" s="202">
        <f t="shared" si="422"/>
        <v>0</v>
      </c>
      <c r="BB527" s="202">
        <f t="shared" si="422"/>
        <v>0</v>
      </c>
      <c r="BC527" s="202">
        <f t="shared" si="421"/>
        <v>0</v>
      </c>
      <c r="BD527" s="202">
        <f t="shared" si="421"/>
        <v>0</v>
      </c>
      <c r="BE527" s="202">
        <f t="shared" si="421"/>
        <v>0</v>
      </c>
      <c r="BF527" s="202">
        <f t="shared" si="421"/>
        <v>0</v>
      </c>
      <c r="BG527" s="202">
        <f t="shared" si="421"/>
        <v>0</v>
      </c>
      <c r="BH527" s="202">
        <f t="shared" si="421"/>
        <v>0</v>
      </c>
      <c r="BI527" s="202">
        <f t="shared" si="421"/>
        <v>0</v>
      </c>
      <c r="BJ527" s="202">
        <f t="shared" si="421"/>
        <v>0</v>
      </c>
      <c r="BK527" s="202">
        <f t="shared" si="421"/>
        <v>0</v>
      </c>
      <c r="BL527" s="202">
        <f t="shared" si="421"/>
        <v>0</v>
      </c>
      <c r="BM527" s="202">
        <f t="shared" si="421"/>
        <v>0</v>
      </c>
      <c r="BN527" s="202">
        <f t="shared" si="421"/>
        <v>0</v>
      </c>
      <c r="BO527" s="202">
        <f t="shared" si="421"/>
        <v>0</v>
      </c>
      <c r="BP527" s="202">
        <f t="shared" si="421"/>
        <v>0</v>
      </c>
      <c r="BQ527" s="202">
        <f t="shared" si="421"/>
        <v>0</v>
      </c>
      <c r="BR527" s="202">
        <f t="shared" si="421"/>
        <v>0</v>
      </c>
      <c r="BS527" s="202">
        <f t="shared" si="421"/>
        <v>0</v>
      </c>
      <c r="BT527" s="202">
        <f t="shared" si="421"/>
        <v>0</v>
      </c>
      <c r="BU527" s="202">
        <f t="shared" si="421"/>
        <v>0</v>
      </c>
      <c r="BV527" s="202">
        <f t="shared" si="421"/>
        <v>0</v>
      </c>
      <c r="BW527" s="202">
        <f t="shared" si="421"/>
        <v>0</v>
      </c>
      <c r="BX527" s="202">
        <f t="shared" si="421"/>
        <v>0</v>
      </c>
      <c r="BY527" s="202">
        <f t="shared" si="421"/>
        <v>0</v>
      </c>
      <c r="BZ527" s="202">
        <f t="shared" si="421"/>
        <v>0</v>
      </c>
      <c r="CA527" s="202">
        <f t="shared" si="421"/>
        <v>0</v>
      </c>
      <c r="CB527" s="202">
        <f t="shared" si="421"/>
        <v>0</v>
      </c>
      <c r="CC527" s="202">
        <f t="shared" si="421"/>
        <v>0</v>
      </c>
      <c r="CD527" s="202">
        <f t="shared" si="421"/>
        <v>0</v>
      </c>
      <c r="CE527" s="202">
        <f t="shared" si="421"/>
        <v>0</v>
      </c>
      <c r="CF527" s="202">
        <f t="shared" si="421"/>
        <v>0</v>
      </c>
      <c r="CG527" s="202">
        <f t="shared" si="422"/>
        <v>0</v>
      </c>
      <c r="CH527" s="202"/>
      <c r="CI527" s="202"/>
      <c r="CJ527" s="202"/>
      <c r="CK527" s="202"/>
    </row>
    <row r="528" spans="1:89" ht="13.75" hidden="1" customHeight="1" x14ac:dyDescent="0.3">
      <c r="A528" s="188">
        <f t="shared" si="418"/>
        <v>96</v>
      </c>
      <c r="B528" s="189"/>
      <c r="C528" s="190"/>
      <c r="D528" s="191" t="str">
        <f t="shared" si="420"/>
        <v>(3</v>
      </c>
      <c r="E528" s="191" t="str">
        <f t="shared" si="420"/>
        <v>אג"ח קונצרני:</v>
      </c>
      <c r="F528" s="191"/>
      <c r="G528" s="191"/>
      <c r="H528" s="191"/>
      <c r="I528" s="192"/>
      <c r="J528" s="202">
        <f t="shared" si="419"/>
        <v>0.12120664244270093</v>
      </c>
      <c r="K528" s="202">
        <f t="shared" si="419"/>
        <v>0</v>
      </c>
      <c r="L528" s="202">
        <f t="shared" si="419"/>
        <v>3.4718070660687134E-2</v>
      </c>
      <c r="M528" s="202">
        <f t="shared" si="419"/>
        <v>8.9484703090300211E-2</v>
      </c>
      <c r="N528" s="202">
        <f t="shared" si="419"/>
        <v>0</v>
      </c>
      <c r="O528" s="202">
        <f t="shared" si="419"/>
        <v>3.6696823086973474E-2</v>
      </c>
      <c r="P528" s="202">
        <f t="shared" si="419"/>
        <v>0</v>
      </c>
      <c r="Q528" s="202">
        <f t="shared" si="419"/>
        <v>9.5923017663426341E-2</v>
      </c>
      <c r="R528" s="202">
        <f t="shared" si="419"/>
        <v>5.7021838144317031E-3</v>
      </c>
      <c r="S528" s="202">
        <f t="shared" si="419"/>
        <v>0.15373306759235428</v>
      </c>
      <c r="T528" s="202">
        <f t="shared" si="419"/>
        <v>0</v>
      </c>
      <c r="U528" s="202">
        <f t="shared" si="419"/>
        <v>0.1301192506511599</v>
      </c>
      <c r="V528" s="202">
        <f t="shared" si="419"/>
        <v>0</v>
      </c>
      <c r="W528" s="202">
        <f t="shared" si="419"/>
        <v>0</v>
      </c>
      <c r="X528" s="202">
        <f t="shared" si="419"/>
        <v>0.1199284817957828</v>
      </c>
      <c r="Y528" s="202">
        <f t="shared" si="419"/>
        <v>8.7866999870495108E-2</v>
      </c>
      <c r="Z528" s="202">
        <f t="shared" si="422"/>
        <v>8.9348651255955294E-4</v>
      </c>
      <c r="AA528" s="202">
        <f t="shared" si="422"/>
        <v>0.10455288971746594</v>
      </c>
      <c r="AB528" s="202">
        <f t="shared" si="422"/>
        <v>0.13405092169840699</v>
      </c>
      <c r="AC528" s="202">
        <f t="shared" si="422"/>
        <v>4.3696688567481649E-2</v>
      </c>
      <c r="AD528" s="202">
        <f t="shared" si="422"/>
        <v>0.23433110947631794</v>
      </c>
      <c r="AE528" s="202">
        <f t="shared" si="422"/>
        <v>7.912860500544254E-2</v>
      </c>
      <c r="AF528" s="202">
        <f t="shared" si="422"/>
        <v>8.5208170757518076E-2</v>
      </c>
      <c r="AG528" s="202">
        <f t="shared" si="422"/>
        <v>8.696333310601026E-2</v>
      </c>
      <c r="AH528" s="202">
        <f t="shared" si="422"/>
        <v>0.12971103185115943</v>
      </c>
      <c r="AI528" s="202">
        <f t="shared" si="422"/>
        <v>0</v>
      </c>
      <c r="AJ528" s="202">
        <f t="shared" si="422"/>
        <v>0.20314918057530004</v>
      </c>
      <c r="AK528" s="202">
        <f t="shared" si="422"/>
        <v>0.32703557112551868</v>
      </c>
      <c r="AL528" s="202">
        <f t="shared" si="422"/>
        <v>5.9829586609198189E-2</v>
      </c>
      <c r="AM528" s="202">
        <f t="shared" si="422"/>
        <v>0.17407546861232601</v>
      </c>
      <c r="AN528" s="202">
        <f t="shared" si="422"/>
        <v>0.13337615447105</v>
      </c>
      <c r="AO528" s="202">
        <f t="shared" si="422"/>
        <v>1.0444732142072701E-4</v>
      </c>
      <c r="AP528" s="202">
        <f t="shared" si="422"/>
        <v>0.10383860186086834</v>
      </c>
      <c r="AQ528" s="202">
        <f t="shared" si="422"/>
        <v>0</v>
      </c>
      <c r="AR528" s="202">
        <f t="shared" si="422"/>
        <v>0</v>
      </c>
      <c r="AS528" s="202">
        <f t="shared" si="422"/>
        <v>0</v>
      </c>
      <c r="AT528" s="202">
        <f t="shared" si="422"/>
        <v>0</v>
      </c>
      <c r="AU528" s="202">
        <f t="shared" si="422"/>
        <v>0</v>
      </c>
      <c r="AV528" s="202">
        <f t="shared" si="422"/>
        <v>0</v>
      </c>
      <c r="AW528" s="202">
        <f t="shared" si="422"/>
        <v>0</v>
      </c>
      <c r="AX528" s="202">
        <f t="shared" si="422"/>
        <v>0</v>
      </c>
      <c r="AY528" s="202">
        <f t="shared" si="422"/>
        <v>0</v>
      </c>
      <c r="AZ528" s="202">
        <f t="shared" si="422"/>
        <v>0</v>
      </c>
      <c r="BA528" s="202">
        <f t="shared" si="422"/>
        <v>0</v>
      </c>
      <c r="BB528" s="202">
        <f t="shared" si="422"/>
        <v>0</v>
      </c>
      <c r="BC528" s="202">
        <f t="shared" si="421"/>
        <v>0</v>
      </c>
      <c r="BD528" s="202">
        <f t="shared" si="421"/>
        <v>0</v>
      </c>
      <c r="BE528" s="202">
        <f t="shared" si="421"/>
        <v>0</v>
      </c>
      <c r="BF528" s="202">
        <f t="shared" si="421"/>
        <v>0</v>
      </c>
      <c r="BG528" s="202">
        <f t="shared" si="421"/>
        <v>0</v>
      </c>
      <c r="BH528" s="202">
        <f t="shared" si="421"/>
        <v>0</v>
      </c>
      <c r="BI528" s="202">
        <f t="shared" si="421"/>
        <v>0</v>
      </c>
      <c r="BJ528" s="202">
        <f t="shared" si="421"/>
        <v>0</v>
      </c>
      <c r="BK528" s="202">
        <f t="shared" si="421"/>
        <v>0</v>
      </c>
      <c r="BL528" s="202">
        <f t="shared" si="421"/>
        <v>0</v>
      </c>
      <c r="BM528" s="202">
        <f t="shared" si="421"/>
        <v>0</v>
      </c>
      <c r="BN528" s="202">
        <f t="shared" si="421"/>
        <v>0</v>
      </c>
      <c r="BO528" s="202">
        <f t="shared" si="421"/>
        <v>0</v>
      </c>
      <c r="BP528" s="202">
        <f t="shared" si="421"/>
        <v>0</v>
      </c>
      <c r="BQ528" s="202">
        <f t="shared" si="421"/>
        <v>0</v>
      </c>
      <c r="BR528" s="202">
        <f t="shared" si="421"/>
        <v>0</v>
      </c>
      <c r="BS528" s="202">
        <f t="shared" si="421"/>
        <v>0</v>
      </c>
      <c r="BT528" s="202">
        <f t="shared" si="421"/>
        <v>0</v>
      </c>
      <c r="BU528" s="202">
        <f t="shared" si="421"/>
        <v>0</v>
      </c>
      <c r="BV528" s="202">
        <f t="shared" si="421"/>
        <v>0</v>
      </c>
      <c r="BW528" s="202">
        <f t="shared" si="421"/>
        <v>0</v>
      </c>
      <c r="BX528" s="202">
        <f t="shared" si="421"/>
        <v>0</v>
      </c>
      <c r="BY528" s="202">
        <f t="shared" si="421"/>
        <v>0</v>
      </c>
      <c r="BZ528" s="202">
        <f t="shared" si="421"/>
        <v>0</v>
      </c>
      <c r="CA528" s="202">
        <f t="shared" si="421"/>
        <v>0</v>
      </c>
      <c r="CB528" s="202">
        <f t="shared" si="421"/>
        <v>0</v>
      </c>
      <c r="CC528" s="202">
        <f t="shared" si="421"/>
        <v>0</v>
      </c>
      <c r="CD528" s="202">
        <f t="shared" si="421"/>
        <v>0</v>
      </c>
      <c r="CE528" s="202">
        <f t="shared" si="421"/>
        <v>0</v>
      </c>
      <c r="CF528" s="202">
        <f t="shared" si="421"/>
        <v>0</v>
      </c>
      <c r="CG528" s="202">
        <f t="shared" si="422"/>
        <v>0</v>
      </c>
      <c r="CH528" s="202"/>
      <c r="CI528" s="202"/>
      <c r="CJ528" s="202"/>
      <c r="CK528" s="202"/>
    </row>
    <row r="529" spans="1:89" ht="13.75" hidden="1" customHeight="1" x14ac:dyDescent="0.3">
      <c r="A529" s="188">
        <f t="shared" si="418"/>
        <v>155</v>
      </c>
      <c r="B529" s="189"/>
      <c r="C529" s="190"/>
      <c r="D529" s="191" t="str">
        <f t="shared" si="420"/>
        <v>4)</v>
      </c>
      <c r="E529" s="191" t="str">
        <f t="shared" si="420"/>
        <v>מניות (למעט חברות מוחזקות)</v>
      </c>
      <c r="F529" s="191"/>
      <c r="G529" s="191"/>
      <c r="H529" s="191"/>
      <c r="I529" s="192"/>
      <c r="J529" s="202">
        <f t="shared" si="419"/>
        <v>0.1705906772060562</v>
      </c>
      <c r="K529" s="202">
        <f t="shared" si="419"/>
        <v>0</v>
      </c>
      <c r="L529" s="202">
        <f t="shared" si="419"/>
        <v>0.1943632560770629</v>
      </c>
      <c r="M529" s="202">
        <f t="shared" si="419"/>
        <v>0.23173496930185752</v>
      </c>
      <c r="N529" s="202">
        <f t="shared" si="419"/>
        <v>0</v>
      </c>
      <c r="O529" s="202">
        <f t="shared" si="419"/>
        <v>4.8804634062812949E-2</v>
      </c>
      <c r="P529" s="202">
        <f t="shared" si="419"/>
        <v>0.30908801983425144</v>
      </c>
      <c r="Q529" s="202">
        <f t="shared" si="419"/>
        <v>0.19823221572392175</v>
      </c>
      <c r="R529" s="202">
        <f t="shared" si="419"/>
        <v>0</v>
      </c>
      <c r="S529" s="202">
        <f t="shared" si="419"/>
        <v>0</v>
      </c>
      <c r="T529" s="202">
        <f t="shared" si="419"/>
        <v>0.38137247900049814</v>
      </c>
      <c r="U529" s="202">
        <f t="shared" si="419"/>
        <v>0.18905578439435097</v>
      </c>
      <c r="V529" s="202">
        <f t="shared" si="419"/>
        <v>0</v>
      </c>
      <c r="W529" s="202">
        <f t="shared" si="419"/>
        <v>0</v>
      </c>
      <c r="X529" s="202">
        <f t="shared" si="419"/>
        <v>0</v>
      </c>
      <c r="Y529" s="202">
        <f t="shared" si="419"/>
        <v>6.0916976017130883E-3</v>
      </c>
      <c r="Z529" s="202">
        <f t="shared" si="422"/>
        <v>0.26157413623005199</v>
      </c>
      <c r="AA529" s="202">
        <f t="shared" si="422"/>
        <v>0.18144380503993979</v>
      </c>
      <c r="AB529" s="202">
        <f t="shared" si="422"/>
        <v>0</v>
      </c>
      <c r="AC529" s="202">
        <f t="shared" si="422"/>
        <v>0.25372122633293254</v>
      </c>
      <c r="AD529" s="202">
        <f t="shared" si="422"/>
        <v>0.12418018889475557</v>
      </c>
      <c r="AE529" s="202">
        <f t="shared" si="422"/>
        <v>0.23821452839793456</v>
      </c>
      <c r="AF529" s="202">
        <f t="shared" si="422"/>
        <v>0.15132304850823178</v>
      </c>
      <c r="AG529" s="202">
        <f t="shared" si="422"/>
        <v>0.10913216130904478</v>
      </c>
      <c r="AH529" s="202">
        <f t="shared" si="422"/>
        <v>9.2771837654718983E-2</v>
      </c>
      <c r="AI529" s="202">
        <f t="shared" si="422"/>
        <v>0</v>
      </c>
      <c r="AJ529" s="202">
        <f t="shared" si="422"/>
        <v>0</v>
      </c>
      <c r="AK529" s="202">
        <f t="shared" si="422"/>
        <v>0.22197334397897561</v>
      </c>
      <c r="AL529" s="202">
        <f t="shared" si="422"/>
        <v>0.38522564375565621</v>
      </c>
      <c r="AM529" s="202">
        <f t="shared" si="422"/>
        <v>3.2208590727959605E-2</v>
      </c>
      <c r="AN529" s="202">
        <f t="shared" si="422"/>
        <v>0</v>
      </c>
      <c r="AO529" s="202">
        <f t="shared" si="422"/>
        <v>8.241788275750464E-2</v>
      </c>
      <c r="AP529" s="202">
        <f t="shared" si="422"/>
        <v>0</v>
      </c>
      <c r="AQ529" s="202">
        <f t="shared" si="422"/>
        <v>0</v>
      </c>
      <c r="AR529" s="202">
        <f t="shared" si="422"/>
        <v>0</v>
      </c>
      <c r="AS529" s="202">
        <f t="shared" si="422"/>
        <v>0</v>
      </c>
      <c r="AT529" s="202">
        <f t="shared" si="422"/>
        <v>0</v>
      </c>
      <c r="AU529" s="202">
        <f t="shared" si="422"/>
        <v>0</v>
      </c>
      <c r="AV529" s="202">
        <f t="shared" si="422"/>
        <v>0</v>
      </c>
      <c r="AW529" s="202">
        <f t="shared" si="422"/>
        <v>0</v>
      </c>
      <c r="AX529" s="202">
        <f t="shared" si="422"/>
        <v>0</v>
      </c>
      <c r="AY529" s="202">
        <f t="shared" si="422"/>
        <v>0</v>
      </c>
      <c r="AZ529" s="202">
        <f t="shared" si="422"/>
        <v>0</v>
      </c>
      <c r="BA529" s="202">
        <f t="shared" si="422"/>
        <v>0</v>
      </c>
      <c r="BB529" s="202">
        <f t="shared" si="422"/>
        <v>0</v>
      </c>
      <c r="BC529" s="202">
        <f t="shared" si="421"/>
        <v>0</v>
      </c>
      <c r="BD529" s="202">
        <f t="shared" si="421"/>
        <v>0</v>
      </c>
      <c r="BE529" s="202">
        <f t="shared" si="421"/>
        <v>0</v>
      </c>
      <c r="BF529" s="202">
        <f t="shared" si="421"/>
        <v>0</v>
      </c>
      <c r="BG529" s="202">
        <f t="shared" si="421"/>
        <v>0</v>
      </c>
      <c r="BH529" s="202">
        <f t="shared" si="421"/>
        <v>0</v>
      </c>
      <c r="BI529" s="202">
        <f t="shared" si="421"/>
        <v>0</v>
      </c>
      <c r="BJ529" s="202">
        <f t="shared" si="421"/>
        <v>0</v>
      </c>
      <c r="BK529" s="202">
        <f t="shared" si="421"/>
        <v>0</v>
      </c>
      <c r="BL529" s="202">
        <f t="shared" si="421"/>
        <v>0</v>
      </c>
      <c r="BM529" s="202">
        <f t="shared" si="421"/>
        <v>0</v>
      </c>
      <c r="BN529" s="202">
        <f t="shared" si="421"/>
        <v>0</v>
      </c>
      <c r="BO529" s="202">
        <f t="shared" si="421"/>
        <v>0</v>
      </c>
      <c r="BP529" s="202">
        <f t="shared" si="421"/>
        <v>0</v>
      </c>
      <c r="BQ529" s="202">
        <f t="shared" si="421"/>
        <v>0</v>
      </c>
      <c r="BR529" s="202">
        <f t="shared" si="421"/>
        <v>0</v>
      </c>
      <c r="BS529" s="202">
        <f t="shared" si="421"/>
        <v>0</v>
      </c>
      <c r="BT529" s="202">
        <f t="shared" si="421"/>
        <v>0</v>
      </c>
      <c r="BU529" s="202">
        <f t="shared" si="421"/>
        <v>0</v>
      </c>
      <c r="BV529" s="202">
        <f t="shared" si="421"/>
        <v>0</v>
      </c>
      <c r="BW529" s="202">
        <f t="shared" si="421"/>
        <v>0</v>
      </c>
      <c r="BX529" s="202">
        <f t="shared" si="421"/>
        <v>0</v>
      </c>
      <c r="BY529" s="202">
        <f t="shared" si="421"/>
        <v>0</v>
      </c>
      <c r="BZ529" s="202">
        <f t="shared" si="421"/>
        <v>0</v>
      </c>
      <c r="CA529" s="202">
        <f t="shared" si="421"/>
        <v>0</v>
      </c>
      <c r="CB529" s="202">
        <f t="shared" si="421"/>
        <v>0</v>
      </c>
      <c r="CC529" s="202">
        <f t="shared" si="421"/>
        <v>0</v>
      </c>
      <c r="CD529" s="202">
        <f t="shared" si="421"/>
        <v>0</v>
      </c>
      <c r="CE529" s="202">
        <f t="shared" si="421"/>
        <v>0</v>
      </c>
      <c r="CF529" s="202">
        <f t="shared" si="421"/>
        <v>0</v>
      </c>
      <c r="CG529" s="202">
        <f t="shared" si="422"/>
        <v>0</v>
      </c>
      <c r="CH529" s="202"/>
      <c r="CI529" s="202"/>
      <c r="CJ529" s="202"/>
      <c r="CK529" s="202"/>
    </row>
    <row r="530" spans="1:89" ht="13.75" hidden="1" customHeight="1" x14ac:dyDescent="0.3">
      <c r="A530" s="188">
        <f t="shared" si="418"/>
        <v>175</v>
      </c>
      <c r="B530" s="189"/>
      <c r="C530" s="190"/>
      <c r="D530" s="191" t="str">
        <f t="shared" si="420"/>
        <v>5)</v>
      </c>
      <c r="E530" s="191" t="str">
        <f t="shared" si="420"/>
        <v>השקעות בקרנות סל</v>
      </c>
      <c r="F530" s="191"/>
      <c r="G530" s="191"/>
      <c r="H530" s="191"/>
      <c r="I530" s="192"/>
      <c r="J530" s="202">
        <f t="shared" si="419"/>
        <v>0.2183747212549243</v>
      </c>
      <c r="K530" s="202">
        <f t="shared" si="419"/>
        <v>0</v>
      </c>
      <c r="L530" s="202">
        <f t="shared" si="419"/>
        <v>0.13989204948957845</v>
      </c>
      <c r="M530" s="202">
        <f t="shared" si="419"/>
        <v>8.2151419607273277E-2</v>
      </c>
      <c r="N530" s="202">
        <f t="shared" si="419"/>
        <v>0</v>
      </c>
      <c r="O530" s="202">
        <f t="shared" si="419"/>
        <v>2.533663542408264E-2</v>
      </c>
      <c r="P530" s="202">
        <f t="shared" si="419"/>
        <v>0.47619361443070313</v>
      </c>
      <c r="Q530" s="202">
        <f t="shared" si="419"/>
        <v>0.1389156003608939</v>
      </c>
      <c r="R530" s="202">
        <f t="shared" si="419"/>
        <v>0</v>
      </c>
      <c r="S530" s="202">
        <f t="shared" si="419"/>
        <v>0</v>
      </c>
      <c r="T530" s="202">
        <f t="shared" si="419"/>
        <v>0.37347323393647541</v>
      </c>
      <c r="U530" s="202">
        <f t="shared" si="419"/>
        <v>0.1257825165620684</v>
      </c>
      <c r="V530" s="202">
        <f t="shared" si="419"/>
        <v>0.81845959788448175</v>
      </c>
      <c r="W530" s="202">
        <f t="shared" si="419"/>
        <v>0.79630090634364292</v>
      </c>
      <c r="X530" s="202">
        <f t="shared" si="419"/>
        <v>9.7663106931667659E-2</v>
      </c>
      <c r="Y530" s="202">
        <f t="shared" si="419"/>
        <v>5.2990186962031387E-2</v>
      </c>
      <c r="Z530" s="202">
        <f t="shared" si="422"/>
        <v>0.5556292969306651</v>
      </c>
      <c r="AA530" s="202">
        <f t="shared" si="422"/>
        <v>0.36710368806961918</v>
      </c>
      <c r="AB530" s="202">
        <f t="shared" si="422"/>
        <v>0</v>
      </c>
      <c r="AC530" s="202">
        <f t="shared" si="422"/>
        <v>0.51069630486546269</v>
      </c>
      <c r="AD530" s="202">
        <f t="shared" si="422"/>
        <v>0.12398019471929096</v>
      </c>
      <c r="AE530" s="202">
        <f t="shared" si="422"/>
        <v>0.14309549994108417</v>
      </c>
      <c r="AF530" s="202">
        <f t="shared" si="422"/>
        <v>0.28297752528952491</v>
      </c>
      <c r="AG530" s="202">
        <f t="shared" si="422"/>
        <v>0.26649468737996196</v>
      </c>
      <c r="AH530" s="202">
        <f t="shared" si="422"/>
        <v>0.13787373799117611</v>
      </c>
      <c r="AI530" s="202">
        <f t="shared" si="422"/>
        <v>0.23093453571093581</v>
      </c>
      <c r="AJ530" s="202">
        <f t="shared" si="422"/>
        <v>0</v>
      </c>
      <c r="AK530" s="202">
        <f t="shared" si="422"/>
        <v>4.6025918537576024E-2</v>
      </c>
      <c r="AL530" s="202">
        <f t="shared" si="422"/>
        <v>0.13126177059517441</v>
      </c>
      <c r="AM530" s="202">
        <f t="shared" si="422"/>
        <v>0.39157426134899032</v>
      </c>
      <c r="AN530" s="202">
        <f t="shared" si="422"/>
        <v>2.6693803827645878E-2</v>
      </c>
      <c r="AO530" s="202">
        <f t="shared" si="422"/>
        <v>0.68038972579125756</v>
      </c>
      <c r="AP530" s="202">
        <f t="shared" si="422"/>
        <v>0.37991200634214539</v>
      </c>
      <c r="AQ530" s="202">
        <f t="shared" si="422"/>
        <v>0</v>
      </c>
      <c r="AR530" s="202">
        <f t="shared" si="422"/>
        <v>0</v>
      </c>
      <c r="AS530" s="202">
        <f t="shared" si="422"/>
        <v>0</v>
      </c>
      <c r="AT530" s="202">
        <f t="shared" si="422"/>
        <v>0</v>
      </c>
      <c r="AU530" s="202">
        <f t="shared" si="422"/>
        <v>0</v>
      </c>
      <c r="AV530" s="202">
        <f t="shared" si="422"/>
        <v>0</v>
      </c>
      <c r="AW530" s="202">
        <f t="shared" si="422"/>
        <v>0</v>
      </c>
      <c r="AX530" s="202">
        <f t="shared" si="422"/>
        <v>0</v>
      </c>
      <c r="AY530" s="202">
        <f t="shared" si="422"/>
        <v>0</v>
      </c>
      <c r="AZ530" s="202">
        <f t="shared" si="422"/>
        <v>0</v>
      </c>
      <c r="BA530" s="202">
        <f t="shared" si="422"/>
        <v>0</v>
      </c>
      <c r="BB530" s="202">
        <f t="shared" si="422"/>
        <v>0</v>
      </c>
      <c r="BC530" s="202">
        <f t="shared" si="421"/>
        <v>0</v>
      </c>
      <c r="BD530" s="202">
        <f t="shared" si="421"/>
        <v>0</v>
      </c>
      <c r="BE530" s="202">
        <f t="shared" si="421"/>
        <v>0</v>
      </c>
      <c r="BF530" s="202">
        <f t="shared" si="421"/>
        <v>0</v>
      </c>
      <c r="BG530" s="202">
        <f t="shared" si="421"/>
        <v>0</v>
      </c>
      <c r="BH530" s="202">
        <f t="shared" si="421"/>
        <v>0</v>
      </c>
      <c r="BI530" s="202">
        <f t="shared" si="421"/>
        <v>0</v>
      </c>
      <c r="BJ530" s="202">
        <f t="shared" si="421"/>
        <v>0</v>
      </c>
      <c r="BK530" s="202">
        <f t="shared" si="421"/>
        <v>0</v>
      </c>
      <c r="BL530" s="202">
        <f t="shared" si="421"/>
        <v>0</v>
      </c>
      <c r="BM530" s="202">
        <f t="shared" si="421"/>
        <v>0</v>
      </c>
      <c r="BN530" s="202">
        <f t="shared" si="421"/>
        <v>0</v>
      </c>
      <c r="BO530" s="202">
        <f t="shared" si="421"/>
        <v>0</v>
      </c>
      <c r="BP530" s="202">
        <f t="shared" si="421"/>
        <v>0</v>
      </c>
      <c r="BQ530" s="202">
        <f t="shared" si="421"/>
        <v>0</v>
      </c>
      <c r="BR530" s="202">
        <f t="shared" si="421"/>
        <v>0</v>
      </c>
      <c r="BS530" s="202">
        <f t="shared" si="421"/>
        <v>0</v>
      </c>
      <c r="BT530" s="202">
        <f t="shared" si="421"/>
        <v>0</v>
      </c>
      <c r="BU530" s="202">
        <f t="shared" si="421"/>
        <v>0</v>
      </c>
      <c r="BV530" s="202">
        <f t="shared" si="421"/>
        <v>0</v>
      </c>
      <c r="BW530" s="202">
        <f t="shared" si="421"/>
        <v>0</v>
      </c>
      <c r="BX530" s="202">
        <f t="shared" si="421"/>
        <v>0</v>
      </c>
      <c r="BY530" s="202">
        <f t="shared" si="421"/>
        <v>0</v>
      </c>
      <c r="BZ530" s="202">
        <f t="shared" si="421"/>
        <v>0</v>
      </c>
      <c r="CA530" s="202">
        <f t="shared" si="421"/>
        <v>0</v>
      </c>
      <c r="CB530" s="202">
        <f t="shared" si="421"/>
        <v>0</v>
      </c>
      <c r="CC530" s="202">
        <f t="shared" si="421"/>
        <v>0</v>
      </c>
      <c r="CD530" s="202">
        <f t="shared" si="421"/>
        <v>0</v>
      </c>
      <c r="CE530" s="202">
        <f t="shared" si="421"/>
        <v>0</v>
      </c>
      <c r="CF530" s="202">
        <f t="shared" si="421"/>
        <v>0</v>
      </c>
      <c r="CG530" s="202">
        <f t="shared" si="422"/>
        <v>0</v>
      </c>
      <c r="CH530" s="202"/>
      <c r="CI530" s="202"/>
      <c r="CJ530" s="202"/>
      <c r="CK530" s="202"/>
    </row>
    <row r="531" spans="1:89" ht="13.75" hidden="1" customHeight="1" x14ac:dyDescent="0.3">
      <c r="A531" s="188">
        <f t="shared" si="418"/>
        <v>189</v>
      </c>
      <c r="B531" s="189"/>
      <c r="C531" s="190"/>
      <c r="D531" s="191" t="str">
        <f t="shared" si="420"/>
        <v>6)</v>
      </c>
      <c r="E531" s="191" t="str">
        <f t="shared" si="420"/>
        <v>תעודות השתתפות בקרנות נאמנות</v>
      </c>
      <c r="F531" s="191"/>
      <c r="G531" s="191"/>
      <c r="H531" s="191"/>
      <c r="I531" s="192"/>
      <c r="J531" s="202">
        <f t="shared" si="419"/>
        <v>2.8054241133618228E-2</v>
      </c>
      <c r="K531" s="202">
        <f t="shared" si="419"/>
        <v>0</v>
      </c>
      <c r="L531" s="202">
        <f t="shared" si="419"/>
        <v>2.1050953991369206E-2</v>
      </c>
      <c r="M531" s="202">
        <f t="shared" si="419"/>
        <v>2.6135241343725978E-2</v>
      </c>
      <c r="N531" s="202">
        <f t="shared" si="419"/>
        <v>0</v>
      </c>
      <c r="O531" s="202">
        <f t="shared" si="419"/>
        <v>1.7257464858456379E-2</v>
      </c>
      <c r="P531" s="202">
        <f t="shared" si="419"/>
        <v>1.8198673188992216E-2</v>
      </c>
      <c r="Q531" s="202">
        <f t="shared" si="419"/>
        <v>2.3827453889515553E-2</v>
      </c>
      <c r="R531" s="202">
        <f t="shared" si="419"/>
        <v>0</v>
      </c>
      <c r="S531" s="202">
        <f t="shared" si="419"/>
        <v>0</v>
      </c>
      <c r="T531" s="202">
        <f t="shared" si="419"/>
        <v>5.6602089301972712E-2</v>
      </c>
      <c r="U531" s="202">
        <f t="shared" si="419"/>
        <v>3.4020259108910343E-2</v>
      </c>
      <c r="V531" s="202">
        <f t="shared" si="419"/>
        <v>0</v>
      </c>
      <c r="W531" s="202">
        <f t="shared" si="419"/>
        <v>0</v>
      </c>
      <c r="X531" s="202">
        <f t="shared" si="419"/>
        <v>0.30139766539295942</v>
      </c>
      <c r="Y531" s="202">
        <f t="shared" si="419"/>
        <v>0</v>
      </c>
      <c r="Z531" s="202">
        <f t="shared" si="422"/>
        <v>0</v>
      </c>
      <c r="AA531" s="202">
        <f t="shared" si="422"/>
        <v>0</v>
      </c>
      <c r="AB531" s="202">
        <f t="shared" si="422"/>
        <v>0</v>
      </c>
      <c r="AC531" s="202">
        <f t="shared" si="422"/>
        <v>0</v>
      </c>
      <c r="AD531" s="202">
        <f t="shared" si="422"/>
        <v>0</v>
      </c>
      <c r="AE531" s="202">
        <f t="shared" si="422"/>
        <v>2.4389381562694764E-2</v>
      </c>
      <c r="AF531" s="202">
        <f t="shared" si="422"/>
        <v>2.1693968250714318E-2</v>
      </c>
      <c r="AG531" s="202">
        <f t="shared" si="422"/>
        <v>1.8603000141881317E-2</v>
      </c>
      <c r="AH531" s="202">
        <f t="shared" si="422"/>
        <v>1.9551436457223417E-2</v>
      </c>
      <c r="AI531" s="202">
        <f t="shared" si="422"/>
        <v>0</v>
      </c>
      <c r="AJ531" s="202">
        <f t="shared" si="422"/>
        <v>2.3918727413120098E-2</v>
      </c>
      <c r="AK531" s="202">
        <f t="shared" si="422"/>
        <v>0.10456150033448514</v>
      </c>
      <c r="AL531" s="202">
        <f t="shared" si="422"/>
        <v>0.31936500618052643</v>
      </c>
      <c r="AM531" s="202">
        <f t="shared" si="422"/>
        <v>0</v>
      </c>
      <c r="AN531" s="202">
        <f t="shared" si="422"/>
        <v>0</v>
      </c>
      <c r="AO531" s="202">
        <f t="shared" si="422"/>
        <v>0</v>
      </c>
      <c r="AP531" s="202">
        <f t="shared" si="422"/>
        <v>0.14368431521506933</v>
      </c>
      <c r="AQ531" s="202">
        <f t="shared" si="422"/>
        <v>0</v>
      </c>
      <c r="AR531" s="202">
        <f t="shared" si="422"/>
        <v>0</v>
      </c>
      <c r="AS531" s="202">
        <f t="shared" si="422"/>
        <v>0</v>
      </c>
      <c r="AT531" s="202">
        <f t="shared" si="422"/>
        <v>0</v>
      </c>
      <c r="AU531" s="202">
        <f t="shared" si="422"/>
        <v>0</v>
      </c>
      <c r="AV531" s="202">
        <f t="shared" si="422"/>
        <v>0</v>
      </c>
      <c r="AW531" s="202">
        <f t="shared" si="422"/>
        <v>0</v>
      </c>
      <c r="AX531" s="202">
        <f t="shared" si="422"/>
        <v>0</v>
      </c>
      <c r="AY531" s="202">
        <f t="shared" si="422"/>
        <v>0</v>
      </c>
      <c r="AZ531" s="202">
        <f t="shared" si="422"/>
        <v>0</v>
      </c>
      <c r="BA531" s="202">
        <f t="shared" si="422"/>
        <v>0</v>
      </c>
      <c r="BB531" s="202">
        <f t="shared" si="422"/>
        <v>0</v>
      </c>
      <c r="BC531" s="202">
        <f t="shared" si="421"/>
        <v>0</v>
      </c>
      <c r="BD531" s="202">
        <f t="shared" si="421"/>
        <v>0</v>
      </c>
      <c r="BE531" s="202">
        <f t="shared" si="421"/>
        <v>0</v>
      </c>
      <c r="BF531" s="202">
        <f t="shared" si="421"/>
        <v>0</v>
      </c>
      <c r="BG531" s="202">
        <f t="shared" si="421"/>
        <v>0</v>
      </c>
      <c r="BH531" s="202">
        <f t="shared" si="421"/>
        <v>0</v>
      </c>
      <c r="BI531" s="202">
        <f t="shared" si="421"/>
        <v>0</v>
      </c>
      <c r="BJ531" s="202">
        <f t="shared" si="421"/>
        <v>0</v>
      </c>
      <c r="BK531" s="202">
        <f t="shared" si="421"/>
        <v>0</v>
      </c>
      <c r="BL531" s="202">
        <f t="shared" si="421"/>
        <v>0</v>
      </c>
      <c r="BM531" s="202">
        <f t="shared" si="421"/>
        <v>0</v>
      </c>
      <c r="BN531" s="202">
        <f t="shared" si="421"/>
        <v>0</v>
      </c>
      <c r="BO531" s="202">
        <f t="shared" si="421"/>
        <v>0</v>
      </c>
      <c r="BP531" s="202">
        <f t="shared" si="421"/>
        <v>0</v>
      </c>
      <c r="BQ531" s="202">
        <f t="shared" si="421"/>
        <v>0</v>
      </c>
      <c r="BR531" s="202">
        <f t="shared" si="421"/>
        <v>0</v>
      </c>
      <c r="BS531" s="202">
        <f t="shared" si="421"/>
        <v>0</v>
      </c>
      <c r="BT531" s="202">
        <f t="shared" si="421"/>
        <v>0</v>
      </c>
      <c r="BU531" s="202">
        <f t="shared" si="421"/>
        <v>0</v>
      </c>
      <c r="BV531" s="202">
        <f t="shared" si="421"/>
        <v>0</v>
      </c>
      <c r="BW531" s="202">
        <f t="shared" si="421"/>
        <v>0</v>
      </c>
      <c r="BX531" s="202">
        <f t="shared" si="421"/>
        <v>0</v>
      </c>
      <c r="BY531" s="202">
        <f t="shared" si="421"/>
        <v>0</v>
      </c>
      <c r="BZ531" s="202">
        <f t="shared" si="421"/>
        <v>0</v>
      </c>
      <c r="CA531" s="202">
        <f t="shared" si="421"/>
        <v>0</v>
      </c>
      <c r="CB531" s="202">
        <f t="shared" si="421"/>
        <v>0</v>
      </c>
      <c r="CC531" s="202">
        <f t="shared" si="421"/>
        <v>0</v>
      </c>
      <c r="CD531" s="202">
        <f t="shared" si="421"/>
        <v>0</v>
      </c>
      <c r="CE531" s="202">
        <f t="shared" si="421"/>
        <v>0</v>
      </c>
      <c r="CF531" s="202">
        <f t="shared" si="421"/>
        <v>0</v>
      </c>
      <c r="CG531" s="202">
        <f t="shared" si="422"/>
        <v>0</v>
      </c>
      <c r="CH531" s="202"/>
      <c r="CI531" s="202"/>
      <c r="CJ531" s="202"/>
      <c r="CK531" s="202"/>
    </row>
    <row r="532" spans="1:89" ht="13.75" hidden="1" customHeight="1" x14ac:dyDescent="0.3">
      <c r="A532" s="188">
        <f t="shared" si="418"/>
        <v>197</v>
      </c>
      <c r="B532" s="189"/>
      <c r="C532" s="190"/>
      <c r="D532" s="191" t="str">
        <f t="shared" si="420"/>
        <v>7)</v>
      </c>
      <c r="E532" s="191" t="str">
        <f t="shared" si="420"/>
        <v>קרנות השקעה</v>
      </c>
      <c r="F532" s="191"/>
      <c r="G532" s="191"/>
      <c r="H532" s="191"/>
      <c r="I532" s="192"/>
      <c r="J532" s="202">
        <f t="shared" si="419"/>
        <v>5.9336129905340658E-2</v>
      </c>
      <c r="K532" s="202">
        <f t="shared" si="419"/>
        <v>0</v>
      </c>
      <c r="L532" s="202">
        <f t="shared" si="419"/>
        <v>0.10721513424227282</v>
      </c>
      <c r="M532" s="202">
        <f t="shared" si="419"/>
        <v>0.24293828567183171</v>
      </c>
      <c r="N532" s="202">
        <f t="shared" si="419"/>
        <v>0</v>
      </c>
      <c r="O532" s="202">
        <f t="shared" si="419"/>
        <v>8.3579009244976188E-2</v>
      </c>
      <c r="P532" s="202">
        <f t="shared" si="419"/>
        <v>6.3640601958271939E-2</v>
      </c>
      <c r="Q532" s="202">
        <f t="shared" si="419"/>
        <v>0.18346183032983385</v>
      </c>
      <c r="R532" s="202">
        <f t="shared" si="419"/>
        <v>0</v>
      </c>
      <c r="S532" s="202">
        <f t="shared" si="419"/>
        <v>0</v>
      </c>
      <c r="T532" s="202">
        <f t="shared" si="419"/>
        <v>0</v>
      </c>
      <c r="U532" s="202">
        <f t="shared" si="419"/>
        <v>0</v>
      </c>
      <c r="V532" s="202">
        <f t="shared" si="419"/>
        <v>0</v>
      </c>
      <c r="W532" s="202">
        <f t="shared" si="419"/>
        <v>0</v>
      </c>
      <c r="X532" s="202">
        <f t="shared" si="419"/>
        <v>0.21189282285530409</v>
      </c>
      <c r="Y532" s="202">
        <f t="shared" si="419"/>
        <v>0</v>
      </c>
      <c r="Z532" s="202">
        <f t="shared" si="422"/>
        <v>0</v>
      </c>
      <c r="AA532" s="202">
        <f t="shared" si="422"/>
        <v>0</v>
      </c>
      <c r="AB532" s="202">
        <f t="shared" si="422"/>
        <v>5.1767850786118112E-3</v>
      </c>
      <c r="AC532" s="202">
        <f t="shared" si="422"/>
        <v>0</v>
      </c>
      <c r="AD532" s="202">
        <f t="shared" si="422"/>
        <v>4.1833882916544043E-3</v>
      </c>
      <c r="AE532" s="202">
        <f t="shared" si="422"/>
        <v>0.23048197373773993</v>
      </c>
      <c r="AF532" s="202">
        <f t="shared" si="422"/>
        <v>0.11904490006867376</v>
      </c>
      <c r="AG532" s="202">
        <f t="shared" si="422"/>
        <v>0.11056345708805894</v>
      </c>
      <c r="AH532" s="202">
        <f t="shared" si="422"/>
        <v>0.11223600807561006</v>
      </c>
      <c r="AI532" s="202">
        <f t="shared" si="422"/>
        <v>0</v>
      </c>
      <c r="AJ532" s="202">
        <f t="shared" si="422"/>
        <v>7.7435682709707798E-3</v>
      </c>
      <c r="AK532" s="202">
        <f t="shared" si="422"/>
        <v>5.8778263806525686E-3</v>
      </c>
      <c r="AL532" s="202">
        <f t="shared" si="422"/>
        <v>5.4903279071263434E-3</v>
      </c>
      <c r="AM532" s="202">
        <f t="shared" si="422"/>
        <v>0</v>
      </c>
      <c r="AN532" s="202">
        <f t="shared" si="422"/>
        <v>0</v>
      </c>
      <c r="AO532" s="202">
        <f t="shared" si="422"/>
        <v>0</v>
      </c>
      <c r="AP532" s="202">
        <f t="shared" si="422"/>
        <v>0</v>
      </c>
      <c r="AQ532" s="202">
        <f t="shared" si="422"/>
        <v>0</v>
      </c>
      <c r="AR532" s="202">
        <f t="shared" si="422"/>
        <v>0</v>
      </c>
      <c r="AS532" s="202">
        <f t="shared" si="422"/>
        <v>0</v>
      </c>
      <c r="AT532" s="202">
        <f t="shared" si="422"/>
        <v>0</v>
      </c>
      <c r="AU532" s="202">
        <f t="shared" si="422"/>
        <v>0</v>
      </c>
      <c r="AV532" s="202">
        <f t="shared" si="422"/>
        <v>0</v>
      </c>
      <c r="AW532" s="202">
        <f t="shared" si="422"/>
        <v>0</v>
      </c>
      <c r="AX532" s="202">
        <f t="shared" si="422"/>
        <v>0</v>
      </c>
      <c r="AY532" s="202">
        <f t="shared" si="422"/>
        <v>0</v>
      </c>
      <c r="AZ532" s="202">
        <f t="shared" si="422"/>
        <v>0</v>
      </c>
      <c r="BA532" s="202">
        <f t="shared" si="422"/>
        <v>0</v>
      </c>
      <c r="BB532" s="202">
        <f t="shared" si="422"/>
        <v>0</v>
      </c>
      <c r="BC532" s="202">
        <f t="shared" si="421"/>
        <v>0</v>
      </c>
      <c r="BD532" s="202">
        <f t="shared" si="421"/>
        <v>0</v>
      </c>
      <c r="BE532" s="202">
        <f t="shared" si="421"/>
        <v>0</v>
      </c>
      <c r="BF532" s="202">
        <f t="shared" si="421"/>
        <v>0</v>
      </c>
      <c r="BG532" s="202">
        <f t="shared" si="421"/>
        <v>0</v>
      </c>
      <c r="BH532" s="202">
        <f t="shared" si="421"/>
        <v>0</v>
      </c>
      <c r="BI532" s="202">
        <f t="shared" si="421"/>
        <v>0</v>
      </c>
      <c r="BJ532" s="202">
        <f t="shared" si="421"/>
        <v>0</v>
      </c>
      <c r="BK532" s="202">
        <f t="shared" si="421"/>
        <v>0</v>
      </c>
      <c r="BL532" s="202">
        <f t="shared" si="421"/>
        <v>0</v>
      </c>
      <c r="BM532" s="202">
        <f t="shared" si="421"/>
        <v>0</v>
      </c>
      <c r="BN532" s="202">
        <f t="shared" si="421"/>
        <v>0</v>
      </c>
      <c r="BO532" s="202">
        <f t="shared" si="421"/>
        <v>0</v>
      </c>
      <c r="BP532" s="202">
        <f t="shared" si="421"/>
        <v>0</v>
      </c>
      <c r="BQ532" s="202">
        <f t="shared" si="421"/>
        <v>0</v>
      </c>
      <c r="BR532" s="202">
        <f t="shared" si="421"/>
        <v>0</v>
      </c>
      <c r="BS532" s="202">
        <f t="shared" si="421"/>
        <v>0</v>
      </c>
      <c r="BT532" s="202">
        <f t="shared" si="421"/>
        <v>0</v>
      </c>
      <c r="BU532" s="202">
        <f t="shared" si="421"/>
        <v>0</v>
      </c>
      <c r="BV532" s="202">
        <f t="shared" si="421"/>
        <v>0</v>
      </c>
      <c r="BW532" s="202">
        <f t="shared" si="421"/>
        <v>0</v>
      </c>
      <c r="BX532" s="202">
        <f t="shared" si="421"/>
        <v>0</v>
      </c>
      <c r="BY532" s="202">
        <f t="shared" si="421"/>
        <v>0</v>
      </c>
      <c r="BZ532" s="202">
        <f t="shared" si="421"/>
        <v>0</v>
      </c>
      <c r="CA532" s="202">
        <f t="shared" si="421"/>
        <v>0</v>
      </c>
      <c r="CB532" s="202">
        <f t="shared" si="421"/>
        <v>0</v>
      </c>
      <c r="CC532" s="202">
        <f t="shared" si="421"/>
        <v>0</v>
      </c>
      <c r="CD532" s="202">
        <f t="shared" si="421"/>
        <v>0</v>
      </c>
      <c r="CE532" s="202">
        <f t="shared" si="421"/>
        <v>0</v>
      </c>
      <c r="CF532" s="202">
        <f t="shared" si="421"/>
        <v>0</v>
      </c>
      <c r="CG532" s="202">
        <f t="shared" si="422"/>
        <v>0</v>
      </c>
      <c r="CH532" s="202"/>
      <c r="CI532" s="202"/>
      <c r="CJ532" s="202"/>
      <c r="CK532" s="202"/>
    </row>
    <row r="533" spans="1:89" ht="13.75" hidden="1" customHeight="1" x14ac:dyDescent="0.3">
      <c r="A533" s="188">
        <f t="shared" si="418"/>
        <v>209</v>
      </c>
      <c r="B533" s="189"/>
      <c r="C533" s="190"/>
      <c r="D533" s="191" t="str">
        <f t="shared" si="420"/>
        <v>8)</v>
      </c>
      <c r="E533" s="191" t="str">
        <f t="shared" si="420"/>
        <v>כתבי אופציה (WARRANTS)</v>
      </c>
      <c r="F533" s="191"/>
      <c r="G533" s="191"/>
      <c r="H533" s="191"/>
      <c r="I533" s="192"/>
      <c r="J533" s="202">
        <f t="shared" si="419"/>
        <v>3.6612501134648367E-4</v>
      </c>
      <c r="K533" s="202">
        <f t="shared" si="419"/>
        <v>0</v>
      </c>
      <c r="L533" s="202">
        <f t="shared" si="419"/>
        <v>2.7126948072387074E-4</v>
      </c>
      <c r="M533" s="202">
        <f t="shared" si="419"/>
        <v>4.5592165268765005E-4</v>
      </c>
      <c r="N533" s="202">
        <f t="shared" si="419"/>
        <v>0</v>
      </c>
      <c r="O533" s="202">
        <f t="shared" si="419"/>
        <v>0</v>
      </c>
      <c r="P533" s="202">
        <f t="shared" si="419"/>
        <v>5.6634343564482986E-4</v>
      </c>
      <c r="Q533" s="202">
        <f t="shared" si="419"/>
        <v>5.6839483942705896E-4</v>
      </c>
      <c r="R533" s="202">
        <f t="shared" si="419"/>
        <v>0</v>
      </c>
      <c r="S533" s="202">
        <f t="shared" si="419"/>
        <v>0</v>
      </c>
      <c r="T533" s="202">
        <f t="shared" si="419"/>
        <v>8.8627795129436743E-5</v>
      </c>
      <c r="U533" s="202">
        <f t="shared" si="419"/>
        <v>1.416597031180258E-4</v>
      </c>
      <c r="V533" s="202">
        <f t="shared" si="419"/>
        <v>0</v>
      </c>
      <c r="W533" s="202">
        <f t="shared" si="419"/>
        <v>0</v>
      </c>
      <c r="X533" s="202">
        <f t="shared" si="419"/>
        <v>0</v>
      </c>
      <c r="Y533" s="202">
        <f t="shared" si="419"/>
        <v>0</v>
      </c>
      <c r="Z533" s="202">
        <f t="shared" si="422"/>
        <v>0</v>
      </c>
      <c r="AA533" s="202">
        <f t="shared" si="422"/>
        <v>0</v>
      </c>
      <c r="AB533" s="202">
        <f t="shared" si="422"/>
        <v>9.9972097997630936E-5</v>
      </c>
      <c r="AC533" s="202">
        <f t="shared" si="422"/>
        <v>4.9040217365318092E-5</v>
      </c>
      <c r="AD533" s="202">
        <f t="shared" si="422"/>
        <v>2.0054689255186747E-4</v>
      </c>
      <c r="AE533" s="202">
        <f t="shared" si="422"/>
        <v>6.0104258396551395E-4</v>
      </c>
      <c r="AF533" s="202">
        <f t="shared" si="422"/>
        <v>4.9580536476249016E-4</v>
      </c>
      <c r="AG533" s="202">
        <f t="shared" si="422"/>
        <v>3.8240640593658779E-4</v>
      </c>
      <c r="AH533" s="202">
        <f t="shared" si="422"/>
        <v>6.2265149858854436E-4</v>
      </c>
      <c r="AI533" s="202">
        <f t="shared" si="422"/>
        <v>0</v>
      </c>
      <c r="AJ533" s="202">
        <f t="shared" si="422"/>
        <v>5.2886887607605159E-4</v>
      </c>
      <c r="AK533" s="202">
        <f t="shared" si="422"/>
        <v>1.9548141891379068E-3</v>
      </c>
      <c r="AL533" s="202">
        <f t="shared" si="422"/>
        <v>3.3709705076733318E-3</v>
      </c>
      <c r="AM533" s="202">
        <f t="shared" si="422"/>
        <v>7.4991114761438756E-5</v>
      </c>
      <c r="AN533" s="202">
        <f t="shared" si="422"/>
        <v>0</v>
      </c>
      <c r="AO533" s="202">
        <f t="shared" si="422"/>
        <v>1.3966573518492588E-4</v>
      </c>
      <c r="AP533" s="202">
        <f t="shared" si="422"/>
        <v>0</v>
      </c>
      <c r="AQ533" s="202">
        <f t="shared" si="422"/>
        <v>0</v>
      </c>
      <c r="AR533" s="202">
        <f t="shared" si="422"/>
        <v>0</v>
      </c>
      <c r="AS533" s="202">
        <f t="shared" si="422"/>
        <v>0</v>
      </c>
      <c r="AT533" s="202">
        <f t="shared" si="422"/>
        <v>0</v>
      </c>
      <c r="AU533" s="202">
        <f t="shared" si="422"/>
        <v>0</v>
      </c>
      <c r="AV533" s="202">
        <f t="shared" si="422"/>
        <v>0</v>
      </c>
      <c r="AW533" s="202">
        <f t="shared" si="422"/>
        <v>0</v>
      </c>
      <c r="AX533" s="202">
        <f t="shared" si="422"/>
        <v>0</v>
      </c>
      <c r="AY533" s="202">
        <f t="shared" si="422"/>
        <v>0</v>
      </c>
      <c r="AZ533" s="202">
        <f t="shared" si="422"/>
        <v>0</v>
      </c>
      <c r="BA533" s="202">
        <f t="shared" si="422"/>
        <v>0</v>
      </c>
      <c r="BB533" s="202">
        <f t="shared" si="422"/>
        <v>0</v>
      </c>
      <c r="BC533" s="202">
        <f t="shared" si="421"/>
        <v>0</v>
      </c>
      <c r="BD533" s="202">
        <f t="shared" si="421"/>
        <v>0</v>
      </c>
      <c r="BE533" s="202">
        <f t="shared" si="421"/>
        <v>0</v>
      </c>
      <c r="BF533" s="202">
        <f t="shared" si="421"/>
        <v>0</v>
      </c>
      <c r="BG533" s="202">
        <f t="shared" si="421"/>
        <v>0</v>
      </c>
      <c r="BH533" s="202">
        <f t="shared" si="421"/>
        <v>0</v>
      </c>
      <c r="BI533" s="202">
        <f t="shared" si="421"/>
        <v>0</v>
      </c>
      <c r="BJ533" s="202">
        <f t="shared" si="421"/>
        <v>0</v>
      </c>
      <c r="BK533" s="202">
        <f t="shared" si="421"/>
        <v>0</v>
      </c>
      <c r="BL533" s="202">
        <f t="shared" si="421"/>
        <v>0</v>
      </c>
      <c r="BM533" s="202">
        <f t="shared" si="421"/>
        <v>0</v>
      </c>
      <c r="BN533" s="202">
        <f t="shared" si="421"/>
        <v>0</v>
      </c>
      <c r="BO533" s="202">
        <f t="shared" si="421"/>
        <v>0</v>
      </c>
      <c r="BP533" s="202">
        <f t="shared" si="421"/>
        <v>0</v>
      </c>
      <c r="BQ533" s="202">
        <f t="shared" si="421"/>
        <v>0</v>
      </c>
      <c r="BR533" s="202">
        <f t="shared" si="421"/>
        <v>0</v>
      </c>
      <c r="BS533" s="202">
        <f t="shared" si="421"/>
        <v>0</v>
      </c>
      <c r="BT533" s="202">
        <f t="shared" si="421"/>
        <v>0</v>
      </c>
      <c r="BU533" s="202">
        <f t="shared" si="421"/>
        <v>0</v>
      </c>
      <c r="BV533" s="202">
        <f t="shared" si="421"/>
        <v>0</v>
      </c>
      <c r="BW533" s="202">
        <f t="shared" si="421"/>
        <v>0</v>
      </c>
      <c r="BX533" s="202">
        <f t="shared" si="421"/>
        <v>0</v>
      </c>
      <c r="BY533" s="202">
        <f t="shared" si="421"/>
        <v>0</v>
      </c>
      <c r="BZ533" s="202">
        <f t="shared" si="421"/>
        <v>0</v>
      </c>
      <c r="CA533" s="202">
        <f t="shared" si="421"/>
        <v>0</v>
      </c>
      <c r="CB533" s="202">
        <f t="shared" si="421"/>
        <v>0</v>
      </c>
      <c r="CC533" s="202">
        <f t="shared" si="421"/>
        <v>0</v>
      </c>
      <c r="CD533" s="202">
        <f t="shared" si="421"/>
        <v>0</v>
      </c>
      <c r="CE533" s="202">
        <f t="shared" si="421"/>
        <v>0</v>
      </c>
      <c r="CF533" s="202">
        <f t="shared" si="421"/>
        <v>0</v>
      </c>
      <c r="CG533" s="202">
        <f t="shared" si="422"/>
        <v>0</v>
      </c>
      <c r="CH533" s="202"/>
      <c r="CI533" s="202"/>
      <c r="CJ533" s="202"/>
      <c r="CK533" s="202"/>
    </row>
    <row r="534" spans="1:89" ht="13.75" hidden="1" customHeight="1" x14ac:dyDescent="0.3">
      <c r="A534" s="188">
        <f t="shared" si="418"/>
        <v>217</v>
      </c>
      <c r="B534" s="189"/>
      <c r="C534" s="190"/>
      <c r="D534" s="191" t="str">
        <f t="shared" si="420"/>
        <v>9)</v>
      </c>
      <c r="E534" s="191" t="str">
        <f t="shared" si="420"/>
        <v>חוזים עתידיים</v>
      </c>
      <c r="F534" s="191"/>
      <c r="G534" s="191"/>
      <c r="H534" s="191"/>
      <c r="I534" s="192"/>
      <c r="J534" s="202">
        <f t="shared" si="419"/>
        <v>2.0648543018655208E-2</v>
      </c>
      <c r="K534" s="202">
        <f t="shared" si="419"/>
        <v>0</v>
      </c>
      <c r="L534" s="202">
        <f t="shared" si="419"/>
        <v>3.4990814432067113E-2</v>
      </c>
      <c r="M534" s="202">
        <f t="shared" si="419"/>
        <v>3.272428437688199E-2</v>
      </c>
      <c r="N534" s="202">
        <f t="shared" si="419"/>
        <v>0</v>
      </c>
      <c r="O534" s="202">
        <f t="shared" si="419"/>
        <v>1.0962350676319134E-2</v>
      </c>
      <c r="P534" s="202">
        <f t="shared" si="419"/>
        <v>3.4215124339710849E-2</v>
      </c>
      <c r="Q534" s="202">
        <f t="shared" si="419"/>
        <v>2.3825064609899114E-2</v>
      </c>
      <c r="R534" s="202">
        <f t="shared" si="419"/>
        <v>0</v>
      </c>
      <c r="S534" s="202">
        <f t="shared" si="419"/>
        <v>1.1113184278994853E-2</v>
      </c>
      <c r="T534" s="202">
        <f t="shared" si="419"/>
        <v>3.6939358980891124E-2</v>
      </c>
      <c r="U534" s="202">
        <f t="shared" si="419"/>
        <v>2.4005572909585837E-2</v>
      </c>
      <c r="V534" s="202">
        <f t="shared" si="419"/>
        <v>1.6299634462220726E-4</v>
      </c>
      <c r="W534" s="202">
        <f t="shared" si="419"/>
        <v>5.3761899747693291E-5</v>
      </c>
      <c r="X534" s="202">
        <f t="shared" si="419"/>
        <v>1.496354870311602E-2</v>
      </c>
      <c r="Y534" s="202">
        <f t="shared" si="419"/>
        <v>3.3611900855087442E-3</v>
      </c>
      <c r="Z534" s="202">
        <f t="shared" si="422"/>
        <v>1.2459505466333025E-2</v>
      </c>
      <c r="AA534" s="202">
        <f t="shared" si="422"/>
        <v>2.4897252904909465E-4</v>
      </c>
      <c r="AB534" s="202">
        <f t="shared" si="422"/>
        <v>1.890282870243439E-3</v>
      </c>
      <c r="AC534" s="202">
        <f t="shared" si="422"/>
        <v>3.1433107635690183E-2</v>
      </c>
      <c r="AD534" s="202">
        <f t="shared" si="422"/>
        <v>2.6527783943871616E-2</v>
      </c>
      <c r="AE534" s="202">
        <f t="shared" si="422"/>
        <v>3.4176209205872929E-2</v>
      </c>
      <c r="AF534" s="202">
        <f t="shared" si="422"/>
        <v>2.5971531292968478E-2</v>
      </c>
      <c r="AG534" s="202">
        <f t="shared" si="422"/>
        <v>1.4359097613776836E-2</v>
      </c>
      <c r="AH534" s="202">
        <f t="shared" si="422"/>
        <v>1.9579179624427456E-2</v>
      </c>
      <c r="AI534" s="202">
        <f t="shared" si="422"/>
        <v>7.3860479101042931E-2</v>
      </c>
      <c r="AJ534" s="202">
        <f t="shared" si="422"/>
        <v>3.406002858030362E-3</v>
      </c>
      <c r="AK534" s="202">
        <f t="shared" si="422"/>
        <v>1.5556328032960131E-2</v>
      </c>
      <c r="AL534" s="202">
        <f t="shared" si="422"/>
        <v>2.3883044492964686E-2</v>
      </c>
      <c r="AM534" s="202">
        <f t="shared" si="422"/>
        <v>1.1760914734136345E-2</v>
      </c>
      <c r="AN534" s="202">
        <f t="shared" si="422"/>
        <v>0</v>
      </c>
      <c r="AO534" s="202">
        <f t="shared" si="422"/>
        <v>2.6940652124764295E-2</v>
      </c>
      <c r="AP534" s="202">
        <f t="shared" si="422"/>
        <v>1.5052625437098744E-2</v>
      </c>
      <c r="AQ534" s="202">
        <f t="shared" si="422"/>
        <v>0</v>
      </c>
      <c r="AR534" s="202">
        <f t="shared" si="422"/>
        <v>0</v>
      </c>
      <c r="AS534" s="202">
        <f t="shared" si="422"/>
        <v>0</v>
      </c>
      <c r="AT534" s="202">
        <f t="shared" si="422"/>
        <v>0</v>
      </c>
      <c r="AU534" s="202">
        <f t="shared" si="422"/>
        <v>0</v>
      </c>
      <c r="AV534" s="202">
        <f t="shared" si="422"/>
        <v>0</v>
      </c>
      <c r="AW534" s="202">
        <f t="shared" si="422"/>
        <v>0</v>
      </c>
      <c r="AX534" s="202">
        <f t="shared" si="422"/>
        <v>0</v>
      </c>
      <c r="AY534" s="202">
        <f t="shared" si="422"/>
        <v>0</v>
      </c>
      <c r="AZ534" s="202">
        <f t="shared" si="422"/>
        <v>0</v>
      </c>
      <c r="BA534" s="202">
        <f t="shared" si="422"/>
        <v>0</v>
      </c>
      <c r="BB534" s="202">
        <f t="shared" si="422"/>
        <v>0</v>
      </c>
      <c r="BC534" s="202">
        <f t="shared" si="421"/>
        <v>0</v>
      </c>
      <c r="BD534" s="202">
        <f t="shared" si="421"/>
        <v>0</v>
      </c>
      <c r="BE534" s="202">
        <f t="shared" si="421"/>
        <v>0</v>
      </c>
      <c r="BF534" s="202">
        <f t="shared" si="421"/>
        <v>0</v>
      </c>
      <c r="BG534" s="202">
        <f t="shared" ref="BG534:CF541" si="423">IF(BG513=0,0,BG513/BG$502)</f>
        <v>0</v>
      </c>
      <c r="BH534" s="202">
        <f t="shared" si="423"/>
        <v>0</v>
      </c>
      <c r="BI534" s="202">
        <f t="shared" si="423"/>
        <v>0</v>
      </c>
      <c r="BJ534" s="202">
        <f t="shared" si="423"/>
        <v>0</v>
      </c>
      <c r="BK534" s="202">
        <f t="shared" si="423"/>
        <v>0</v>
      </c>
      <c r="BL534" s="202">
        <f t="shared" si="423"/>
        <v>0</v>
      </c>
      <c r="BM534" s="202">
        <f t="shared" si="423"/>
        <v>0</v>
      </c>
      <c r="BN534" s="202">
        <f t="shared" si="423"/>
        <v>0</v>
      </c>
      <c r="BO534" s="202">
        <f t="shared" si="423"/>
        <v>0</v>
      </c>
      <c r="BP534" s="202">
        <f t="shared" si="423"/>
        <v>0</v>
      </c>
      <c r="BQ534" s="202">
        <f t="shared" si="423"/>
        <v>0</v>
      </c>
      <c r="BR534" s="202">
        <f t="shared" si="423"/>
        <v>0</v>
      </c>
      <c r="BS534" s="202">
        <f t="shared" si="423"/>
        <v>0</v>
      </c>
      <c r="BT534" s="202">
        <f t="shared" si="423"/>
        <v>0</v>
      </c>
      <c r="BU534" s="202">
        <f t="shared" si="423"/>
        <v>0</v>
      </c>
      <c r="BV534" s="202">
        <f t="shared" si="423"/>
        <v>0</v>
      </c>
      <c r="BW534" s="202">
        <f t="shared" si="423"/>
        <v>0</v>
      </c>
      <c r="BX534" s="202">
        <f t="shared" si="423"/>
        <v>0</v>
      </c>
      <c r="BY534" s="202">
        <f t="shared" si="423"/>
        <v>0</v>
      </c>
      <c r="BZ534" s="202">
        <f t="shared" si="423"/>
        <v>0</v>
      </c>
      <c r="CA534" s="202">
        <f t="shared" si="423"/>
        <v>0</v>
      </c>
      <c r="CB534" s="202">
        <f t="shared" si="423"/>
        <v>0</v>
      </c>
      <c r="CC534" s="202">
        <f t="shared" si="423"/>
        <v>0</v>
      </c>
      <c r="CD534" s="202">
        <f t="shared" si="423"/>
        <v>0</v>
      </c>
      <c r="CE534" s="202">
        <f t="shared" si="423"/>
        <v>0</v>
      </c>
      <c r="CF534" s="202">
        <f t="shared" si="423"/>
        <v>0</v>
      </c>
      <c r="CG534" s="202">
        <f t="shared" si="422"/>
        <v>0</v>
      </c>
      <c r="CH534" s="202"/>
      <c r="CI534" s="202"/>
      <c r="CJ534" s="202"/>
      <c r="CK534" s="202"/>
    </row>
    <row r="535" spans="1:89" ht="13.75" hidden="1" customHeight="1" x14ac:dyDescent="0.3">
      <c r="A535" s="188">
        <f t="shared" si="418"/>
        <v>234</v>
      </c>
      <c r="B535" s="189"/>
      <c r="C535" s="190"/>
      <c r="D535" s="191" t="str">
        <f t="shared" si="420"/>
        <v>10)</v>
      </c>
      <c r="E535" s="191" t="str">
        <f t="shared" si="420"/>
        <v>אופציות - (OPTIONS)</v>
      </c>
      <c r="F535" s="191"/>
      <c r="G535" s="191"/>
      <c r="H535" s="191"/>
      <c r="I535" s="192"/>
      <c r="J535" s="202">
        <f t="shared" si="419"/>
        <v>2.1020903136426795E-7</v>
      </c>
      <c r="K535" s="202">
        <f t="shared" si="419"/>
        <v>0</v>
      </c>
      <c r="L535" s="202">
        <f t="shared" si="419"/>
        <v>0</v>
      </c>
      <c r="M535" s="202">
        <f t="shared" si="419"/>
        <v>0</v>
      </c>
      <c r="N535" s="202">
        <f t="shared" si="419"/>
        <v>0</v>
      </c>
      <c r="O535" s="202">
        <f t="shared" si="419"/>
        <v>0</v>
      </c>
      <c r="P535" s="202">
        <f t="shared" si="419"/>
        <v>0</v>
      </c>
      <c r="Q535" s="202">
        <f t="shared" si="419"/>
        <v>0</v>
      </c>
      <c r="R535" s="202">
        <f t="shared" si="419"/>
        <v>0</v>
      </c>
      <c r="S535" s="202">
        <f t="shared" si="419"/>
        <v>0</v>
      </c>
      <c r="T535" s="202">
        <f t="shared" si="419"/>
        <v>0</v>
      </c>
      <c r="U535" s="202">
        <f t="shared" si="419"/>
        <v>0</v>
      </c>
      <c r="V535" s="202">
        <f t="shared" si="419"/>
        <v>0</v>
      </c>
      <c r="W535" s="202">
        <f t="shared" si="419"/>
        <v>0</v>
      </c>
      <c r="X535" s="202">
        <f t="shared" si="419"/>
        <v>0</v>
      </c>
      <c r="Y535" s="202">
        <f t="shared" si="419"/>
        <v>0</v>
      </c>
      <c r="Z535" s="202">
        <f t="shared" si="422"/>
        <v>4.6201543309600546E-6</v>
      </c>
      <c r="AA535" s="202">
        <f t="shared" si="422"/>
        <v>0</v>
      </c>
      <c r="AB535" s="202">
        <f t="shared" si="422"/>
        <v>0</v>
      </c>
      <c r="AC535" s="202">
        <f t="shared" si="422"/>
        <v>0</v>
      </c>
      <c r="AD535" s="202">
        <f t="shared" si="422"/>
        <v>0</v>
      </c>
      <c r="AE535" s="202">
        <f t="shared" si="422"/>
        <v>0</v>
      </c>
      <c r="AF535" s="202">
        <f t="shared" si="422"/>
        <v>0</v>
      </c>
      <c r="AG535" s="202">
        <f t="shared" si="422"/>
        <v>0</v>
      </c>
      <c r="AH535" s="202">
        <f t="shared" si="422"/>
        <v>0</v>
      </c>
      <c r="AI535" s="202">
        <f t="shared" si="422"/>
        <v>0</v>
      </c>
      <c r="AJ535" s="202">
        <f t="shared" si="422"/>
        <v>0</v>
      </c>
      <c r="AK535" s="202">
        <f t="shared" si="422"/>
        <v>0</v>
      </c>
      <c r="AL535" s="202">
        <f t="shared" si="422"/>
        <v>0</v>
      </c>
      <c r="AM535" s="202">
        <f t="shared" si="422"/>
        <v>0</v>
      </c>
      <c r="AN535" s="202">
        <f t="shared" si="422"/>
        <v>0</v>
      </c>
      <c r="AO535" s="202">
        <f t="shared" ref="AO535:DJ541" si="424">IF(AO514=0,0,AO514/AO$502)</f>
        <v>0</v>
      </c>
      <c r="AP535" s="202">
        <f t="shared" si="424"/>
        <v>0</v>
      </c>
      <c r="AQ535" s="202">
        <f t="shared" si="424"/>
        <v>0</v>
      </c>
      <c r="AR535" s="202">
        <f t="shared" si="424"/>
        <v>0</v>
      </c>
      <c r="AS535" s="202">
        <f t="shared" si="424"/>
        <v>0</v>
      </c>
      <c r="AT535" s="202">
        <f t="shared" si="424"/>
        <v>0</v>
      </c>
      <c r="AU535" s="202">
        <f t="shared" si="424"/>
        <v>0</v>
      </c>
      <c r="AV535" s="202">
        <f t="shared" si="424"/>
        <v>0</v>
      </c>
      <c r="AW535" s="202">
        <f t="shared" si="424"/>
        <v>0</v>
      </c>
      <c r="AX535" s="202">
        <f t="shared" si="424"/>
        <v>0</v>
      </c>
      <c r="AY535" s="202">
        <f t="shared" si="424"/>
        <v>0</v>
      </c>
      <c r="AZ535" s="202">
        <f t="shared" si="424"/>
        <v>0</v>
      </c>
      <c r="BA535" s="202">
        <f t="shared" si="424"/>
        <v>0</v>
      </c>
      <c r="BB535" s="202">
        <f t="shared" si="424"/>
        <v>0</v>
      </c>
      <c r="BC535" s="202">
        <f t="shared" si="424"/>
        <v>0</v>
      </c>
      <c r="BD535" s="202">
        <f t="shared" si="424"/>
        <v>0</v>
      </c>
      <c r="BE535" s="202">
        <f t="shared" si="424"/>
        <v>0</v>
      </c>
      <c r="BF535" s="202">
        <f t="shared" si="424"/>
        <v>0</v>
      </c>
      <c r="BG535" s="202">
        <f t="shared" si="424"/>
        <v>0</v>
      </c>
      <c r="BH535" s="202">
        <f t="shared" si="424"/>
        <v>0</v>
      </c>
      <c r="BI535" s="202">
        <f t="shared" si="424"/>
        <v>0</v>
      </c>
      <c r="BJ535" s="202">
        <f t="shared" si="424"/>
        <v>0</v>
      </c>
      <c r="BK535" s="202">
        <f t="shared" si="424"/>
        <v>0</v>
      </c>
      <c r="BL535" s="202">
        <f t="shared" si="424"/>
        <v>0</v>
      </c>
      <c r="BM535" s="202">
        <f t="shared" si="424"/>
        <v>0</v>
      </c>
      <c r="BN535" s="202">
        <f t="shared" si="424"/>
        <v>0</v>
      </c>
      <c r="BO535" s="202">
        <f t="shared" si="424"/>
        <v>0</v>
      </c>
      <c r="BP535" s="202">
        <f t="shared" si="424"/>
        <v>0</v>
      </c>
      <c r="BQ535" s="202">
        <f t="shared" si="424"/>
        <v>0</v>
      </c>
      <c r="BR535" s="202">
        <f t="shared" si="424"/>
        <v>0</v>
      </c>
      <c r="BS535" s="202">
        <f t="shared" si="424"/>
        <v>0</v>
      </c>
      <c r="BT535" s="202">
        <f t="shared" si="424"/>
        <v>0</v>
      </c>
      <c r="BU535" s="202">
        <f t="shared" si="424"/>
        <v>0</v>
      </c>
      <c r="BV535" s="202">
        <f t="shared" si="424"/>
        <v>0</v>
      </c>
      <c r="BW535" s="202">
        <f t="shared" si="424"/>
        <v>0</v>
      </c>
      <c r="BX535" s="202">
        <f t="shared" si="424"/>
        <v>0</v>
      </c>
      <c r="BY535" s="202">
        <f t="shared" si="424"/>
        <v>0</v>
      </c>
      <c r="BZ535" s="202">
        <f t="shared" si="424"/>
        <v>0</v>
      </c>
      <c r="CA535" s="202">
        <f t="shared" si="424"/>
        <v>0</v>
      </c>
      <c r="CB535" s="202">
        <f t="shared" si="423"/>
        <v>0</v>
      </c>
      <c r="CC535" s="202">
        <f t="shared" si="423"/>
        <v>0</v>
      </c>
      <c r="CD535" s="202">
        <f t="shared" si="423"/>
        <v>0</v>
      </c>
      <c r="CE535" s="202">
        <f t="shared" si="423"/>
        <v>0</v>
      </c>
      <c r="CF535" s="202">
        <f t="shared" si="423"/>
        <v>0</v>
      </c>
      <c r="CG535" s="202">
        <f t="shared" si="424"/>
        <v>0</v>
      </c>
      <c r="CH535" s="202"/>
      <c r="CI535" s="202"/>
      <c r="CJ535" s="202"/>
      <c r="CK535" s="202"/>
    </row>
    <row r="536" spans="1:89" ht="13.75" hidden="1" customHeight="1" x14ac:dyDescent="0.3">
      <c r="A536" s="188">
        <f t="shared" si="418"/>
        <v>280</v>
      </c>
      <c r="B536" s="189"/>
      <c r="C536" s="190"/>
      <c r="D536" s="191" t="str">
        <f t="shared" si="420"/>
        <v>11)</v>
      </c>
      <c r="E536" s="191" t="str">
        <f t="shared" si="420"/>
        <v>מוצרים מובנים</v>
      </c>
      <c r="F536" s="191"/>
      <c r="G536" s="191"/>
      <c r="H536" s="191"/>
      <c r="I536" s="192"/>
      <c r="J536" s="202">
        <f t="shared" si="419"/>
        <v>0</v>
      </c>
      <c r="K536" s="202">
        <f t="shared" si="419"/>
        <v>0</v>
      </c>
      <c r="L536" s="202">
        <f t="shared" si="419"/>
        <v>0</v>
      </c>
      <c r="M536" s="202">
        <f t="shared" si="419"/>
        <v>0</v>
      </c>
      <c r="N536" s="202">
        <f t="shared" si="419"/>
        <v>0</v>
      </c>
      <c r="O536" s="202">
        <f t="shared" si="419"/>
        <v>0</v>
      </c>
      <c r="P536" s="202">
        <f t="shared" si="419"/>
        <v>0</v>
      </c>
      <c r="Q536" s="202">
        <f t="shared" si="419"/>
        <v>0</v>
      </c>
      <c r="R536" s="202">
        <f t="shared" si="419"/>
        <v>0</v>
      </c>
      <c r="S536" s="202">
        <f t="shared" si="419"/>
        <v>0</v>
      </c>
      <c r="T536" s="202">
        <f t="shared" si="419"/>
        <v>0</v>
      </c>
      <c r="U536" s="202">
        <f t="shared" si="419"/>
        <v>0</v>
      </c>
      <c r="V536" s="202">
        <f t="shared" si="419"/>
        <v>0</v>
      </c>
      <c r="W536" s="202">
        <f t="shared" si="419"/>
        <v>0</v>
      </c>
      <c r="X536" s="202">
        <f t="shared" si="419"/>
        <v>0</v>
      </c>
      <c r="Y536" s="202">
        <f t="shared" si="419"/>
        <v>0</v>
      </c>
      <c r="Z536" s="202">
        <f t="shared" ref="Z536:CU539" si="425">IF(Z515=0,0,Z515/Z$502)</f>
        <v>0</v>
      </c>
      <c r="AA536" s="202">
        <f t="shared" si="425"/>
        <v>0</v>
      </c>
      <c r="AB536" s="202">
        <f t="shared" si="425"/>
        <v>0</v>
      </c>
      <c r="AC536" s="202">
        <f t="shared" si="425"/>
        <v>0</v>
      </c>
      <c r="AD536" s="202">
        <f t="shared" si="425"/>
        <v>0</v>
      </c>
      <c r="AE536" s="202">
        <f t="shared" si="425"/>
        <v>0</v>
      </c>
      <c r="AF536" s="202">
        <f t="shared" si="425"/>
        <v>0</v>
      </c>
      <c r="AG536" s="202">
        <f t="shared" si="425"/>
        <v>0</v>
      </c>
      <c r="AH536" s="202">
        <f t="shared" si="425"/>
        <v>0</v>
      </c>
      <c r="AI536" s="202">
        <f t="shared" si="425"/>
        <v>0</v>
      </c>
      <c r="AJ536" s="202">
        <f t="shared" si="425"/>
        <v>0</v>
      </c>
      <c r="AK536" s="202">
        <f t="shared" si="425"/>
        <v>0</v>
      </c>
      <c r="AL536" s="202">
        <f t="shared" si="425"/>
        <v>0</v>
      </c>
      <c r="AM536" s="202">
        <f t="shared" si="425"/>
        <v>0</v>
      </c>
      <c r="AN536" s="202">
        <f t="shared" si="425"/>
        <v>0</v>
      </c>
      <c r="AO536" s="202">
        <f t="shared" si="425"/>
        <v>0</v>
      </c>
      <c r="AP536" s="202">
        <f t="shared" si="425"/>
        <v>0</v>
      </c>
      <c r="AQ536" s="202">
        <f t="shared" si="425"/>
        <v>0</v>
      </c>
      <c r="AR536" s="202">
        <f t="shared" si="425"/>
        <v>0</v>
      </c>
      <c r="AS536" s="202">
        <f t="shared" si="425"/>
        <v>0</v>
      </c>
      <c r="AT536" s="202">
        <f t="shared" si="425"/>
        <v>0</v>
      </c>
      <c r="AU536" s="202">
        <f t="shared" si="425"/>
        <v>0</v>
      </c>
      <c r="AV536" s="202">
        <f t="shared" si="425"/>
        <v>0</v>
      </c>
      <c r="AW536" s="202">
        <f t="shared" si="425"/>
        <v>0</v>
      </c>
      <c r="AX536" s="202">
        <f t="shared" si="425"/>
        <v>0</v>
      </c>
      <c r="AY536" s="202">
        <f t="shared" si="425"/>
        <v>0</v>
      </c>
      <c r="AZ536" s="202">
        <f t="shared" si="425"/>
        <v>0</v>
      </c>
      <c r="BA536" s="202">
        <f t="shared" si="425"/>
        <v>0</v>
      </c>
      <c r="BB536" s="202">
        <f t="shared" si="425"/>
        <v>0</v>
      </c>
      <c r="BC536" s="202">
        <f t="shared" si="424"/>
        <v>0</v>
      </c>
      <c r="BD536" s="202">
        <f t="shared" si="424"/>
        <v>0</v>
      </c>
      <c r="BE536" s="202">
        <f t="shared" si="424"/>
        <v>0</v>
      </c>
      <c r="BF536" s="202">
        <f t="shared" si="424"/>
        <v>0</v>
      </c>
      <c r="BG536" s="202">
        <f t="shared" si="424"/>
        <v>0</v>
      </c>
      <c r="BH536" s="202">
        <f t="shared" si="424"/>
        <v>0</v>
      </c>
      <c r="BI536" s="202">
        <f t="shared" si="424"/>
        <v>0</v>
      </c>
      <c r="BJ536" s="202">
        <f t="shared" si="424"/>
        <v>0</v>
      </c>
      <c r="BK536" s="202">
        <f t="shared" si="424"/>
        <v>0</v>
      </c>
      <c r="BL536" s="202">
        <f t="shared" si="424"/>
        <v>0</v>
      </c>
      <c r="BM536" s="202">
        <f t="shared" si="424"/>
        <v>0</v>
      </c>
      <c r="BN536" s="202">
        <f t="shared" si="424"/>
        <v>0</v>
      </c>
      <c r="BO536" s="202">
        <f t="shared" si="424"/>
        <v>0</v>
      </c>
      <c r="BP536" s="202">
        <f t="shared" si="424"/>
        <v>0</v>
      </c>
      <c r="BQ536" s="202">
        <f t="shared" si="424"/>
        <v>0</v>
      </c>
      <c r="BR536" s="202">
        <f t="shared" si="424"/>
        <v>0</v>
      </c>
      <c r="BS536" s="202">
        <f t="shared" si="424"/>
        <v>0</v>
      </c>
      <c r="BT536" s="202">
        <f t="shared" si="424"/>
        <v>0</v>
      </c>
      <c r="BU536" s="202">
        <f t="shared" si="424"/>
        <v>0</v>
      </c>
      <c r="BV536" s="202">
        <f t="shared" si="424"/>
        <v>0</v>
      </c>
      <c r="BW536" s="202">
        <f t="shared" si="424"/>
        <v>0</v>
      </c>
      <c r="BX536" s="202">
        <f t="shared" si="424"/>
        <v>0</v>
      </c>
      <c r="BY536" s="202">
        <f t="shared" si="424"/>
        <v>0</v>
      </c>
      <c r="BZ536" s="202">
        <f t="shared" si="424"/>
        <v>0</v>
      </c>
      <c r="CA536" s="202">
        <f t="shared" si="424"/>
        <v>0</v>
      </c>
      <c r="CB536" s="202">
        <f t="shared" si="423"/>
        <v>0</v>
      </c>
      <c r="CC536" s="202">
        <f t="shared" si="423"/>
        <v>0</v>
      </c>
      <c r="CD536" s="202">
        <f t="shared" si="423"/>
        <v>0</v>
      </c>
      <c r="CE536" s="202">
        <f t="shared" si="423"/>
        <v>0</v>
      </c>
      <c r="CF536" s="202">
        <f t="shared" si="423"/>
        <v>0</v>
      </c>
      <c r="CG536" s="202">
        <f t="shared" si="425"/>
        <v>0</v>
      </c>
      <c r="CH536" s="202"/>
      <c r="CI536" s="202"/>
      <c r="CJ536" s="202"/>
      <c r="CK536" s="202"/>
    </row>
    <row r="537" spans="1:89" ht="13.75" hidden="1" customHeight="1" x14ac:dyDescent="0.3">
      <c r="A537" s="188">
        <f t="shared" si="418"/>
        <v>392</v>
      </c>
      <c r="B537" s="189"/>
      <c r="C537" s="190" t="str">
        <f t="shared" ref="C537:D541" si="426">VLOOKUP($A537,$A$10:$M$500,C$500,0)</f>
        <v xml:space="preserve">ג. </v>
      </c>
      <c r="D537" s="191" t="str">
        <f t="shared" si="426"/>
        <v>הלוואות (למעט לחברות מוחזקות):</v>
      </c>
      <c r="E537" s="191"/>
      <c r="F537" s="191"/>
      <c r="G537" s="191"/>
      <c r="H537" s="191"/>
      <c r="I537" s="192"/>
      <c r="J537" s="202">
        <f t="shared" si="419"/>
        <v>1.2205677192403251E-2</v>
      </c>
      <c r="K537" s="202">
        <f t="shared" si="419"/>
        <v>0</v>
      </c>
      <c r="L537" s="202">
        <f t="shared" si="419"/>
        <v>0</v>
      </c>
      <c r="M537" s="202">
        <f t="shared" si="419"/>
        <v>5.4964257780703825E-3</v>
      </c>
      <c r="N537" s="202">
        <f t="shared" si="419"/>
        <v>0</v>
      </c>
      <c r="O537" s="202">
        <f t="shared" si="419"/>
        <v>1.0677671589516057E-2</v>
      </c>
      <c r="P537" s="202">
        <f t="shared" si="419"/>
        <v>4.7536722109579608E-3</v>
      </c>
      <c r="Q537" s="202">
        <f t="shared" si="419"/>
        <v>1.7438374588091939E-2</v>
      </c>
      <c r="R537" s="202">
        <f t="shared" si="419"/>
        <v>9.1728635714528935E-3</v>
      </c>
      <c r="S537" s="202">
        <f t="shared" si="419"/>
        <v>9.7296954335571884E-3</v>
      </c>
      <c r="T537" s="202">
        <f t="shared" si="419"/>
        <v>0</v>
      </c>
      <c r="U537" s="202">
        <f t="shared" si="419"/>
        <v>2.8538320603847058E-2</v>
      </c>
      <c r="V537" s="202">
        <f t="shared" si="419"/>
        <v>0</v>
      </c>
      <c r="W537" s="202">
        <f t="shared" si="419"/>
        <v>0</v>
      </c>
      <c r="X537" s="202">
        <f t="shared" si="419"/>
        <v>1.7556993772781611E-3</v>
      </c>
      <c r="Y537" s="202">
        <f t="shared" si="419"/>
        <v>6.0221986340955524E-3</v>
      </c>
      <c r="Z537" s="202">
        <f t="shared" si="425"/>
        <v>0</v>
      </c>
      <c r="AA537" s="202">
        <f t="shared" si="425"/>
        <v>1.400752214025879E-2</v>
      </c>
      <c r="AB537" s="202">
        <f t="shared" si="425"/>
        <v>1.4586468113235216E-2</v>
      </c>
      <c r="AC537" s="202">
        <f t="shared" si="425"/>
        <v>0</v>
      </c>
      <c r="AD537" s="202">
        <f t="shared" si="425"/>
        <v>1.5834721388067356E-2</v>
      </c>
      <c r="AE537" s="202">
        <f t="shared" si="425"/>
        <v>6.3234645178621698E-3</v>
      </c>
      <c r="AF537" s="202">
        <f t="shared" si="425"/>
        <v>4.2554369376336136E-3</v>
      </c>
      <c r="AG537" s="202">
        <f t="shared" si="425"/>
        <v>3.7104673612250233E-3</v>
      </c>
      <c r="AH537" s="202">
        <f t="shared" si="425"/>
        <v>5.5261441759377828E-3</v>
      </c>
      <c r="AI537" s="202">
        <f t="shared" si="425"/>
        <v>0</v>
      </c>
      <c r="AJ537" s="202">
        <f t="shared" si="425"/>
        <v>3.8946993618903356E-3</v>
      </c>
      <c r="AK537" s="202">
        <f t="shared" si="425"/>
        <v>1.8976056159575212E-2</v>
      </c>
      <c r="AL537" s="202">
        <f t="shared" si="425"/>
        <v>0</v>
      </c>
      <c r="AM537" s="202">
        <f t="shared" si="425"/>
        <v>0</v>
      </c>
      <c r="AN537" s="202">
        <f t="shared" si="425"/>
        <v>0</v>
      </c>
      <c r="AO537" s="202">
        <f t="shared" si="425"/>
        <v>0</v>
      </c>
      <c r="AP537" s="202">
        <f t="shared" si="425"/>
        <v>0</v>
      </c>
      <c r="AQ537" s="202">
        <f t="shared" si="425"/>
        <v>0</v>
      </c>
      <c r="AR537" s="202">
        <f t="shared" si="425"/>
        <v>0</v>
      </c>
      <c r="AS537" s="202">
        <f t="shared" si="425"/>
        <v>0</v>
      </c>
      <c r="AT537" s="202">
        <f t="shared" si="425"/>
        <v>0</v>
      </c>
      <c r="AU537" s="202">
        <f t="shared" si="425"/>
        <v>0</v>
      </c>
      <c r="AV537" s="202">
        <f t="shared" si="425"/>
        <v>0</v>
      </c>
      <c r="AW537" s="202">
        <f t="shared" si="425"/>
        <v>0</v>
      </c>
      <c r="AX537" s="202">
        <f t="shared" si="425"/>
        <v>0</v>
      </c>
      <c r="AY537" s="202">
        <f t="shared" si="425"/>
        <v>0</v>
      </c>
      <c r="AZ537" s="202">
        <f t="shared" si="425"/>
        <v>0</v>
      </c>
      <c r="BA537" s="202">
        <f t="shared" si="425"/>
        <v>0</v>
      </c>
      <c r="BB537" s="202">
        <f t="shared" si="425"/>
        <v>0</v>
      </c>
      <c r="BC537" s="202">
        <f t="shared" si="424"/>
        <v>0</v>
      </c>
      <c r="BD537" s="202">
        <f t="shared" si="424"/>
        <v>0</v>
      </c>
      <c r="BE537" s="202">
        <f t="shared" si="424"/>
        <v>0</v>
      </c>
      <c r="BF537" s="202">
        <f t="shared" si="424"/>
        <v>0</v>
      </c>
      <c r="BG537" s="202">
        <f t="shared" si="424"/>
        <v>0</v>
      </c>
      <c r="BH537" s="202">
        <f t="shared" si="424"/>
        <v>0</v>
      </c>
      <c r="BI537" s="202">
        <f t="shared" si="424"/>
        <v>0</v>
      </c>
      <c r="BJ537" s="202">
        <f t="shared" si="424"/>
        <v>0</v>
      </c>
      <c r="BK537" s="202">
        <f t="shared" si="424"/>
        <v>0</v>
      </c>
      <c r="BL537" s="202">
        <f t="shared" si="424"/>
        <v>0</v>
      </c>
      <c r="BM537" s="202">
        <f t="shared" si="424"/>
        <v>0</v>
      </c>
      <c r="BN537" s="202">
        <f t="shared" si="424"/>
        <v>0</v>
      </c>
      <c r="BO537" s="202">
        <f t="shared" si="424"/>
        <v>0</v>
      </c>
      <c r="BP537" s="202">
        <f t="shared" si="424"/>
        <v>0</v>
      </c>
      <c r="BQ537" s="202">
        <f t="shared" si="424"/>
        <v>0</v>
      </c>
      <c r="BR537" s="202">
        <f t="shared" si="424"/>
        <v>0</v>
      </c>
      <c r="BS537" s="202">
        <f t="shared" si="424"/>
        <v>0</v>
      </c>
      <c r="BT537" s="202">
        <f t="shared" si="424"/>
        <v>0</v>
      </c>
      <c r="BU537" s="202">
        <f t="shared" si="424"/>
        <v>0</v>
      </c>
      <c r="BV537" s="202">
        <f t="shared" si="424"/>
        <v>0</v>
      </c>
      <c r="BW537" s="202">
        <f t="shared" si="424"/>
        <v>0</v>
      </c>
      <c r="BX537" s="202">
        <f t="shared" si="424"/>
        <v>0</v>
      </c>
      <c r="BY537" s="202">
        <f t="shared" si="424"/>
        <v>0</v>
      </c>
      <c r="BZ537" s="202">
        <f t="shared" si="424"/>
        <v>0</v>
      </c>
      <c r="CA537" s="202">
        <f t="shared" si="424"/>
        <v>0</v>
      </c>
      <c r="CB537" s="202">
        <f t="shared" si="423"/>
        <v>0</v>
      </c>
      <c r="CC537" s="202">
        <f t="shared" si="423"/>
        <v>0</v>
      </c>
      <c r="CD537" s="202">
        <f t="shared" si="423"/>
        <v>0</v>
      </c>
      <c r="CE537" s="202">
        <f t="shared" si="423"/>
        <v>0</v>
      </c>
      <c r="CF537" s="202">
        <f t="shared" si="423"/>
        <v>0</v>
      </c>
      <c r="CG537" s="202">
        <f t="shared" si="425"/>
        <v>0</v>
      </c>
      <c r="CH537" s="202"/>
      <c r="CI537" s="202"/>
      <c r="CJ537" s="202"/>
      <c r="CK537" s="202"/>
    </row>
    <row r="538" spans="1:89" ht="13.75" hidden="1" customHeight="1" x14ac:dyDescent="0.3">
      <c r="A538" s="188">
        <f t="shared" si="418"/>
        <v>417</v>
      </c>
      <c r="B538" s="189"/>
      <c r="C538" s="190" t="str">
        <f t="shared" si="426"/>
        <v xml:space="preserve">ד. </v>
      </c>
      <c r="D538" s="191" t="str">
        <f t="shared" si="426"/>
        <v>פיקדונות בבנקים ובמוסדות כספיים</v>
      </c>
      <c r="E538" s="191"/>
      <c r="F538" s="191"/>
      <c r="G538" s="191"/>
      <c r="H538" s="191"/>
      <c r="I538" s="192"/>
      <c r="J538" s="202">
        <f t="shared" si="419"/>
        <v>2.6773641875407349E-3</v>
      </c>
      <c r="K538" s="202">
        <f t="shared" si="419"/>
        <v>0</v>
      </c>
      <c r="L538" s="202">
        <f t="shared" si="419"/>
        <v>0</v>
      </c>
      <c r="M538" s="202">
        <f t="shared" si="419"/>
        <v>0</v>
      </c>
      <c r="N538" s="202">
        <f t="shared" si="419"/>
        <v>0</v>
      </c>
      <c r="O538" s="202">
        <f t="shared" si="419"/>
        <v>0</v>
      </c>
      <c r="P538" s="202">
        <f t="shared" si="419"/>
        <v>0</v>
      </c>
      <c r="Q538" s="202">
        <f t="shared" si="419"/>
        <v>0</v>
      </c>
      <c r="R538" s="202">
        <f t="shared" si="419"/>
        <v>0</v>
      </c>
      <c r="S538" s="202">
        <f t="shared" si="419"/>
        <v>0</v>
      </c>
      <c r="T538" s="202">
        <f t="shared" si="419"/>
        <v>0</v>
      </c>
      <c r="U538" s="202">
        <f t="shared" si="419"/>
        <v>0</v>
      </c>
      <c r="V538" s="202">
        <f t="shared" si="419"/>
        <v>0</v>
      </c>
      <c r="W538" s="202">
        <f t="shared" si="419"/>
        <v>0</v>
      </c>
      <c r="X538" s="202">
        <f t="shared" si="419"/>
        <v>0</v>
      </c>
      <c r="Y538" s="202">
        <f t="shared" si="419"/>
        <v>0</v>
      </c>
      <c r="Z538" s="202">
        <f t="shared" si="425"/>
        <v>0</v>
      </c>
      <c r="AA538" s="202">
        <f t="shared" si="425"/>
        <v>0</v>
      </c>
      <c r="AB538" s="202">
        <f t="shared" si="425"/>
        <v>1.1384038744145964E-2</v>
      </c>
      <c r="AC538" s="202">
        <f t="shared" si="425"/>
        <v>3.6113042028290951E-2</v>
      </c>
      <c r="AD538" s="202">
        <f t="shared" si="425"/>
        <v>1.0421778713675337E-2</v>
      </c>
      <c r="AE538" s="202">
        <f t="shared" si="425"/>
        <v>0</v>
      </c>
      <c r="AF538" s="202">
        <f t="shared" si="425"/>
        <v>0</v>
      </c>
      <c r="AG538" s="202">
        <f t="shared" si="425"/>
        <v>0</v>
      </c>
      <c r="AH538" s="202">
        <f t="shared" si="425"/>
        <v>0</v>
      </c>
      <c r="AI538" s="202">
        <f t="shared" si="425"/>
        <v>0</v>
      </c>
      <c r="AJ538" s="202">
        <f t="shared" si="425"/>
        <v>0</v>
      </c>
      <c r="AK538" s="202">
        <f t="shared" si="425"/>
        <v>0</v>
      </c>
      <c r="AL538" s="202">
        <f t="shared" si="425"/>
        <v>0</v>
      </c>
      <c r="AM538" s="202">
        <f t="shared" si="425"/>
        <v>0</v>
      </c>
      <c r="AN538" s="202">
        <f t="shared" si="425"/>
        <v>0</v>
      </c>
      <c r="AO538" s="202">
        <f t="shared" si="425"/>
        <v>0</v>
      </c>
      <c r="AP538" s="202">
        <f t="shared" si="425"/>
        <v>0</v>
      </c>
      <c r="AQ538" s="202">
        <f t="shared" si="425"/>
        <v>0</v>
      </c>
      <c r="AR538" s="202">
        <f t="shared" si="425"/>
        <v>0</v>
      </c>
      <c r="AS538" s="202">
        <f t="shared" si="425"/>
        <v>0</v>
      </c>
      <c r="AT538" s="202">
        <f t="shared" si="425"/>
        <v>0</v>
      </c>
      <c r="AU538" s="202">
        <f t="shared" si="425"/>
        <v>0</v>
      </c>
      <c r="AV538" s="202">
        <f t="shared" si="425"/>
        <v>0</v>
      </c>
      <c r="AW538" s="202">
        <f t="shared" si="425"/>
        <v>0</v>
      </c>
      <c r="AX538" s="202">
        <f t="shared" si="425"/>
        <v>0</v>
      </c>
      <c r="AY538" s="202">
        <f t="shared" si="425"/>
        <v>0</v>
      </c>
      <c r="AZ538" s="202">
        <f t="shared" si="425"/>
        <v>0</v>
      </c>
      <c r="BA538" s="202">
        <f t="shared" si="425"/>
        <v>0</v>
      </c>
      <c r="BB538" s="202">
        <f t="shared" si="425"/>
        <v>0</v>
      </c>
      <c r="BC538" s="202">
        <f t="shared" si="424"/>
        <v>0</v>
      </c>
      <c r="BD538" s="202">
        <f t="shared" si="424"/>
        <v>0</v>
      </c>
      <c r="BE538" s="202">
        <f t="shared" si="424"/>
        <v>0</v>
      </c>
      <c r="BF538" s="202">
        <f t="shared" si="424"/>
        <v>0</v>
      </c>
      <c r="BG538" s="202">
        <f t="shared" si="424"/>
        <v>0</v>
      </c>
      <c r="BH538" s="202">
        <f t="shared" si="424"/>
        <v>0</v>
      </c>
      <c r="BI538" s="202">
        <f t="shared" si="424"/>
        <v>0</v>
      </c>
      <c r="BJ538" s="202">
        <f t="shared" si="424"/>
        <v>0</v>
      </c>
      <c r="BK538" s="202">
        <f t="shared" si="424"/>
        <v>0</v>
      </c>
      <c r="BL538" s="202">
        <f t="shared" si="424"/>
        <v>0</v>
      </c>
      <c r="BM538" s="202">
        <f t="shared" si="424"/>
        <v>0</v>
      </c>
      <c r="BN538" s="202">
        <f t="shared" si="424"/>
        <v>0</v>
      </c>
      <c r="BO538" s="202">
        <f t="shared" si="424"/>
        <v>0</v>
      </c>
      <c r="BP538" s="202">
        <f t="shared" si="424"/>
        <v>0</v>
      </c>
      <c r="BQ538" s="202">
        <f t="shared" si="424"/>
        <v>0</v>
      </c>
      <c r="BR538" s="202">
        <f t="shared" si="424"/>
        <v>0</v>
      </c>
      <c r="BS538" s="202">
        <f t="shared" si="424"/>
        <v>0</v>
      </c>
      <c r="BT538" s="202">
        <f t="shared" si="424"/>
        <v>0</v>
      </c>
      <c r="BU538" s="202">
        <f t="shared" si="424"/>
        <v>0</v>
      </c>
      <c r="BV538" s="202">
        <f t="shared" si="424"/>
        <v>0</v>
      </c>
      <c r="BW538" s="202">
        <f t="shared" si="424"/>
        <v>0</v>
      </c>
      <c r="BX538" s="202">
        <f t="shared" si="424"/>
        <v>0</v>
      </c>
      <c r="BY538" s="202">
        <f t="shared" si="424"/>
        <v>0</v>
      </c>
      <c r="BZ538" s="202">
        <f t="shared" si="424"/>
        <v>0</v>
      </c>
      <c r="CA538" s="202">
        <f t="shared" si="424"/>
        <v>0</v>
      </c>
      <c r="CB538" s="202">
        <f t="shared" si="423"/>
        <v>0</v>
      </c>
      <c r="CC538" s="202">
        <f t="shared" si="423"/>
        <v>0</v>
      </c>
      <c r="CD538" s="202">
        <f t="shared" si="423"/>
        <v>0</v>
      </c>
      <c r="CE538" s="202">
        <f t="shared" si="423"/>
        <v>0</v>
      </c>
      <c r="CF538" s="202">
        <f t="shared" si="423"/>
        <v>0</v>
      </c>
      <c r="CG538" s="202">
        <f t="shared" si="425"/>
        <v>0</v>
      </c>
      <c r="CH538" s="202"/>
      <c r="CI538" s="202"/>
      <c r="CJ538" s="202"/>
      <c r="CK538" s="202"/>
    </row>
    <row r="539" spans="1:89" ht="13.75" hidden="1" customHeight="1" x14ac:dyDescent="0.3">
      <c r="A539" s="188">
        <f t="shared" si="418"/>
        <v>454</v>
      </c>
      <c r="B539" s="189"/>
      <c r="C539" s="190" t="str">
        <f t="shared" si="426"/>
        <v>ה.</v>
      </c>
      <c r="D539" s="191" t="str">
        <f t="shared" si="426"/>
        <v>השקעות בחברות מוחזקות:</v>
      </c>
      <c r="E539" s="191"/>
      <c r="F539" s="191"/>
      <c r="G539" s="191"/>
      <c r="H539" s="191"/>
      <c r="I539" s="192"/>
      <c r="J539" s="202">
        <f t="shared" si="419"/>
        <v>0</v>
      </c>
      <c r="K539" s="202">
        <f t="shared" si="419"/>
        <v>0</v>
      </c>
      <c r="L539" s="202">
        <f t="shared" si="419"/>
        <v>0</v>
      </c>
      <c r="M539" s="202">
        <f t="shared" si="419"/>
        <v>0</v>
      </c>
      <c r="N539" s="202">
        <f t="shared" si="419"/>
        <v>0</v>
      </c>
      <c r="O539" s="202">
        <f t="shared" si="419"/>
        <v>0</v>
      </c>
      <c r="P539" s="202">
        <f t="shared" si="419"/>
        <v>0</v>
      </c>
      <c r="Q539" s="202">
        <f t="shared" si="419"/>
        <v>0</v>
      </c>
      <c r="R539" s="202">
        <f t="shared" si="419"/>
        <v>0</v>
      </c>
      <c r="S539" s="202">
        <f t="shared" si="419"/>
        <v>0</v>
      </c>
      <c r="T539" s="202">
        <f t="shared" si="419"/>
        <v>0</v>
      </c>
      <c r="U539" s="202">
        <f t="shared" si="419"/>
        <v>0</v>
      </c>
      <c r="V539" s="202">
        <f t="shared" si="419"/>
        <v>0</v>
      </c>
      <c r="W539" s="202">
        <f t="shared" si="419"/>
        <v>0</v>
      </c>
      <c r="X539" s="202">
        <f t="shared" si="419"/>
        <v>0</v>
      </c>
      <c r="Y539" s="202">
        <f t="shared" si="419"/>
        <v>0</v>
      </c>
      <c r="Z539" s="202">
        <f t="shared" si="425"/>
        <v>0</v>
      </c>
      <c r="AA539" s="202">
        <f t="shared" si="425"/>
        <v>0</v>
      </c>
      <c r="AB539" s="202">
        <f t="shared" si="425"/>
        <v>0</v>
      </c>
      <c r="AC539" s="202">
        <f t="shared" si="425"/>
        <v>0</v>
      </c>
      <c r="AD539" s="202">
        <f t="shared" si="425"/>
        <v>0</v>
      </c>
      <c r="AE539" s="202">
        <f t="shared" si="425"/>
        <v>0</v>
      </c>
      <c r="AF539" s="202">
        <f t="shared" si="425"/>
        <v>0</v>
      </c>
      <c r="AG539" s="202">
        <f t="shared" si="425"/>
        <v>0</v>
      </c>
      <c r="AH539" s="202">
        <f t="shared" si="425"/>
        <v>0</v>
      </c>
      <c r="AI539" s="202">
        <f t="shared" si="425"/>
        <v>0</v>
      </c>
      <c r="AJ539" s="202">
        <f t="shared" si="425"/>
        <v>0</v>
      </c>
      <c r="AK539" s="202">
        <f t="shared" si="425"/>
        <v>0</v>
      </c>
      <c r="AL539" s="202">
        <f t="shared" si="425"/>
        <v>0</v>
      </c>
      <c r="AM539" s="202">
        <f t="shared" si="425"/>
        <v>0</v>
      </c>
      <c r="AN539" s="202">
        <f t="shared" si="425"/>
        <v>0</v>
      </c>
      <c r="AO539" s="202">
        <f t="shared" si="425"/>
        <v>0</v>
      </c>
      <c r="AP539" s="202">
        <f t="shared" si="425"/>
        <v>0</v>
      </c>
      <c r="AQ539" s="202">
        <f t="shared" si="425"/>
        <v>0</v>
      </c>
      <c r="AR539" s="202">
        <f t="shared" si="425"/>
        <v>0</v>
      </c>
      <c r="AS539" s="202">
        <f t="shared" si="425"/>
        <v>0</v>
      </c>
      <c r="AT539" s="202">
        <f t="shared" si="425"/>
        <v>0</v>
      </c>
      <c r="AU539" s="202">
        <f t="shared" si="425"/>
        <v>0</v>
      </c>
      <c r="AV539" s="202">
        <f t="shared" si="425"/>
        <v>0</v>
      </c>
      <c r="AW539" s="202">
        <f t="shared" si="425"/>
        <v>0</v>
      </c>
      <c r="AX539" s="202">
        <f t="shared" si="425"/>
        <v>0</v>
      </c>
      <c r="AY539" s="202">
        <f t="shared" si="425"/>
        <v>0</v>
      </c>
      <c r="AZ539" s="202">
        <f t="shared" si="425"/>
        <v>0</v>
      </c>
      <c r="BA539" s="202">
        <f t="shared" si="425"/>
        <v>0</v>
      </c>
      <c r="BB539" s="202">
        <f t="shared" si="425"/>
        <v>0</v>
      </c>
      <c r="BC539" s="202">
        <f t="shared" si="424"/>
        <v>0</v>
      </c>
      <c r="BD539" s="202">
        <f t="shared" si="424"/>
        <v>0</v>
      </c>
      <c r="BE539" s="202">
        <f t="shared" si="424"/>
        <v>0</v>
      </c>
      <c r="BF539" s="202">
        <f t="shared" si="424"/>
        <v>0</v>
      </c>
      <c r="BG539" s="202">
        <f t="shared" si="424"/>
        <v>0</v>
      </c>
      <c r="BH539" s="202">
        <f t="shared" si="424"/>
        <v>0</v>
      </c>
      <c r="BI539" s="202">
        <f t="shared" si="424"/>
        <v>0</v>
      </c>
      <c r="BJ539" s="202">
        <f t="shared" si="424"/>
        <v>0</v>
      </c>
      <c r="BK539" s="202">
        <f t="shared" si="424"/>
        <v>0</v>
      </c>
      <c r="BL539" s="202">
        <f t="shared" si="424"/>
        <v>0</v>
      </c>
      <c r="BM539" s="202">
        <f t="shared" si="424"/>
        <v>0</v>
      </c>
      <c r="BN539" s="202">
        <f t="shared" si="424"/>
        <v>0</v>
      </c>
      <c r="BO539" s="202">
        <f t="shared" si="424"/>
        <v>0</v>
      </c>
      <c r="BP539" s="202">
        <f t="shared" si="424"/>
        <v>0</v>
      </c>
      <c r="BQ539" s="202">
        <f t="shared" si="424"/>
        <v>0</v>
      </c>
      <c r="BR539" s="202">
        <f t="shared" si="424"/>
        <v>0</v>
      </c>
      <c r="BS539" s="202">
        <f t="shared" si="424"/>
        <v>0</v>
      </c>
      <c r="BT539" s="202">
        <f t="shared" si="424"/>
        <v>0</v>
      </c>
      <c r="BU539" s="202">
        <f t="shared" si="424"/>
        <v>0</v>
      </c>
      <c r="BV539" s="202">
        <f t="shared" si="424"/>
        <v>0</v>
      </c>
      <c r="BW539" s="202">
        <f t="shared" si="424"/>
        <v>0</v>
      </c>
      <c r="BX539" s="202">
        <f t="shared" si="424"/>
        <v>0</v>
      </c>
      <c r="BY539" s="202">
        <f t="shared" si="424"/>
        <v>0</v>
      </c>
      <c r="BZ539" s="202">
        <f t="shared" si="424"/>
        <v>0</v>
      </c>
      <c r="CA539" s="202">
        <f t="shared" si="424"/>
        <v>0</v>
      </c>
      <c r="CB539" s="202">
        <f t="shared" si="423"/>
        <v>0</v>
      </c>
      <c r="CC539" s="202">
        <f t="shared" si="423"/>
        <v>0</v>
      </c>
      <c r="CD539" s="202">
        <f t="shared" si="423"/>
        <v>0</v>
      </c>
      <c r="CE539" s="202">
        <f t="shared" si="423"/>
        <v>0</v>
      </c>
      <c r="CF539" s="202">
        <f t="shared" si="423"/>
        <v>0</v>
      </c>
      <c r="CG539" s="202">
        <f t="shared" si="425"/>
        <v>0</v>
      </c>
      <c r="CH539" s="202"/>
      <c r="CI539" s="202"/>
      <c r="CJ539" s="202"/>
      <c r="CK539" s="202"/>
    </row>
    <row r="540" spans="1:89" ht="13.75" hidden="1" customHeight="1" x14ac:dyDescent="0.3">
      <c r="A540" s="188">
        <f t="shared" si="418"/>
        <v>486</v>
      </c>
      <c r="B540" s="189"/>
      <c r="C540" s="190" t="str">
        <f t="shared" si="426"/>
        <v>ו.</v>
      </c>
      <c r="D540" s="191" t="str">
        <f t="shared" si="426"/>
        <v>זכויות במקרקעין</v>
      </c>
      <c r="E540" s="191"/>
      <c r="F540" s="191"/>
      <c r="G540" s="191"/>
      <c r="H540" s="191"/>
      <c r="I540" s="192"/>
      <c r="J540" s="202">
        <f>IF(J519=0,0,J519/J$502)</f>
        <v>1.4254865629711722E-2</v>
      </c>
      <c r="K540" s="202">
        <f>IF(K519=0,0,K519/K$502)</f>
        <v>0</v>
      </c>
      <c r="L540" s="202">
        <f t="shared" ref="L540:CG541" si="427">IF(L519=0,0,L519/L$502)</f>
        <v>0</v>
      </c>
      <c r="M540" s="202">
        <f t="shared" si="427"/>
        <v>0.10651455703548671</v>
      </c>
      <c r="N540" s="202">
        <f t="shared" si="427"/>
        <v>0</v>
      </c>
      <c r="O540" s="202">
        <f t="shared" si="427"/>
        <v>0</v>
      </c>
      <c r="P540" s="202">
        <f t="shared" si="427"/>
        <v>0</v>
      </c>
      <c r="Q540" s="202">
        <f t="shared" si="427"/>
        <v>4.3086653688090733E-2</v>
      </c>
      <c r="R540" s="202">
        <f t="shared" si="427"/>
        <v>0</v>
      </c>
      <c r="S540" s="202">
        <f t="shared" si="427"/>
        <v>0</v>
      </c>
      <c r="T540" s="202">
        <f t="shared" si="427"/>
        <v>0</v>
      </c>
      <c r="U540" s="202">
        <f t="shared" si="427"/>
        <v>0</v>
      </c>
      <c r="V540" s="202">
        <f t="shared" si="427"/>
        <v>0</v>
      </c>
      <c r="W540" s="202">
        <f t="shared" si="427"/>
        <v>0</v>
      </c>
      <c r="X540" s="202">
        <f t="shared" si="427"/>
        <v>0</v>
      </c>
      <c r="Y540" s="202">
        <f t="shared" si="427"/>
        <v>0</v>
      </c>
      <c r="Z540" s="202">
        <f t="shared" si="427"/>
        <v>0</v>
      </c>
      <c r="AA540" s="202">
        <f t="shared" si="427"/>
        <v>0</v>
      </c>
      <c r="AB540" s="202">
        <f t="shared" si="427"/>
        <v>0</v>
      </c>
      <c r="AC540" s="202">
        <f t="shared" si="427"/>
        <v>0</v>
      </c>
      <c r="AD540" s="202">
        <f t="shared" si="427"/>
        <v>0</v>
      </c>
      <c r="AE540" s="202">
        <f t="shared" si="427"/>
        <v>0</v>
      </c>
      <c r="AF540" s="202">
        <f t="shared" si="427"/>
        <v>0</v>
      </c>
      <c r="AG540" s="202">
        <f t="shared" si="427"/>
        <v>0</v>
      </c>
      <c r="AH540" s="202">
        <f t="shared" si="427"/>
        <v>0</v>
      </c>
      <c r="AI540" s="202">
        <f t="shared" si="427"/>
        <v>0</v>
      </c>
      <c r="AJ540" s="202">
        <f t="shared" si="427"/>
        <v>0</v>
      </c>
      <c r="AK540" s="202">
        <f t="shared" si="427"/>
        <v>0</v>
      </c>
      <c r="AL540" s="202">
        <f t="shared" si="427"/>
        <v>0</v>
      </c>
      <c r="AM540" s="202">
        <f t="shared" si="427"/>
        <v>0</v>
      </c>
      <c r="AN540" s="202">
        <f t="shared" si="427"/>
        <v>0</v>
      </c>
      <c r="AO540" s="202">
        <f t="shared" si="427"/>
        <v>0</v>
      </c>
      <c r="AP540" s="202">
        <f t="shared" si="427"/>
        <v>0</v>
      </c>
      <c r="AQ540" s="202">
        <f t="shared" si="427"/>
        <v>0</v>
      </c>
      <c r="AR540" s="202">
        <f t="shared" si="427"/>
        <v>0</v>
      </c>
      <c r="AS540" s="202">
        <f t="shared" si="427"/>
        <v>0</v>
      </c>
      <c r="AT540" s="202">
        <f t="shared" si="427"/>
        <v>0</v>
      </c>
      <c r="AU540" s="202">
        <f t="shared" si="427"/>
        <v>0</v>
      </c>
      <c r="AV540" s="202">
        <f t="shared" si="427"/>
        <v>0</v>
      </c>
      <c r="AW540" s="202">
        <f t="shared" si="427"/>
        <v>0</v>
      </c>
      <c r="AX540" s="202">
        <f t="shared" si="427"/>
        <v>0</v>
      </c>
      <c r="AY540" s="202">
        <f t="shared" si="427"/>
        <v>0</v>
      </c>
      <c r="AZ540" s="202">
        <f t="shared" si="427"/>
        <v>0</v>
      </c>
      <c r="BA540" s="202">
        <f t="shared" si="427"/>
        <v>0</v>
      </c>
      <c r="BB540" s="202">
        <f t="shared" si="427"/>
        <v>0</v>
      </c>
      <c r="BC540" s="202">
        <f t="shared" si="424"/>
        <v>0</v>
      </c>
      <c r="BD540" s="202">
        <f t="shared" si="424"/>
        <v>0</v>
      </c>
      <c r="BE540" s="202">
        <f t="shared" si="424"/>
        <v>0</v>
      </c>
      <c r="BF540" s="202">
        <f t="shared" si="424"/>
        <v>0</v>
      </c>
      <c r="BG540" s="202">
        <f t="shared" si="424"/>
        <v>0</v>
      </c>
      <c r="BH540" s="202">
        <f t="shared" si="424"/>
        <v>0</v>
      </c>
      <c r="BI540" s="202">
        <f t="shared" si="424"/>
        <v>0</v>
      </c>
      <c r="BJ540" s="202">
        <f t="shared" si="424"/>
        <v>0</v>
      </c>
      <c r="BK540" s="202">
        <f t="shared" si="424"/>
        <v>0</v>
      </c>
      <c r="BL540" s="202">
        <f t="shared" si="424"/>
        <v>0</v>
      </c>
      <c r="BM540" s="202">
        <f t="shared" si="424"/>
        <v>0</v>
      </c>
      <c r="BN540" s="202">
        <f t="shared" si="424"/>
        <v>0</v>
      </c>
      <c r="BO540" s="202">
        <f t="shared" si="424"/>
        <v>0</v>
      </c>
      <c r="BP540" s="202">
        <f t="shared" si="424"/>
        <v>0</v>
      </c>
      <c r="BQ540" s="202">
        <f t="shared" si="424"/>
        <v>0</v>
      </c>
      <c r="BR540" s="202">
        <f t="shared" si="424"/>
        <v>0</v>
      </c>
      <c r="BS540" s="202">
        <f t="shared" si="424"/>
        <v>0</v>
      </c>
      <c r="BT540" s="202">
        <f t="shared" si="424"/>
        <v>0</v>
      </c>
      <c r="BU540" s="202">
        <f t="shared" si="424"/>
        <v>0</v>
      </c>
      <c r="BV540" s="202">
        <f t="shared" si="424"/>
        <v>0</v>
      </c>
      <c r="BW540" s="202">
        <f t="shared" si="424"/>
        <v>0</v>
      </c>
      <c r="BX540" s="202">
        <f t="shared" si="424"/>
        <v>0</v>
      </c>
      <c r="BY540" s="202">
        <f t="shared" si="424"/>
        <v>0</v>
      </c>
      <c r="BZ540" s="202">
        <f t="shared" si="424"/>
        <v>0</v>
      </c>
      <c r="CA540" s="202">
        <f t="shared" si="424"/>
        <v>0</v>
      </c>
      <c r="CB540" s="202">
        <f t="shared" si="423"/>
        <v>0</v>
      </c>
      <c r="CC540" s="202">
        <f t="shared" si="423"/>
        <v>0</v>
      </c>
      <c r="CD540" s="202">
        <f t="shared" si="423"/>
        <v>0</v>
      </c>
      <c r="CE540" s="202">
        <f t="shared" si="423"/>
        <v>0</v>
      </c>
      <c r="CF540" s="202">
        <f t="shared" si="423"/>
        <v>0</v>
      </c>
      <c r="CG540" s="202">
        <f t="shared" si="427"/>
        <v>0</v>
      </c>
      <c r="CH540" s="202"/>
      <c r="CI540" s="202"/>
      <c r="CJ540" s="202"/>
      <c r="CK540" s="202"/>
    </row>
    <row r="541" spans="1:89" ht="13.75" hidden="1" customHeight="1" x14ac:dyDescent="0.3">
      <c r="A541" s="194">
        <f t="shared" si="418"/>
        <v>494</v>
      </c>
      <c r="B541" s="195"/>
      <c r="C541" s="196" t="str">
        <f t="shared" si="426"/>
        <v>ז.</v>
      </c>
      <c r="D541" s="197" t="str">
        <f t="shared" si="426"/>
        <v>השקעות אחרות</v>
      </c>
      <c r="E541" s="197"/>
      <c r="F541" s="197"/>
      <c r="G541" s="197"/>
      <c r="H541" s="197"/>
      <c r="I541" s="198"/>
      <c r="J541" s="204">
        <f>IF(J520=0,0,J520/J$502)</f>
        <v>8.4166820287288866E-5</v>
      </c>
      <c r="K541" s="204">
        <f>IF(K520=0,0,K520/K$502)</f>
        <v>0</v>
      </c>
      <c r="L541" s="204">
        <f t="shared" si="427"/>
        <v>0</v>
      </c>
      <c r="M541" s="204">
        <f t="shared" si="427"/>
        <v>2.3335470301864302E-4</v>
      </c>
      <c r="N541" s="204">
        <f t="shared" si="427"/>
        <v>0</v>
      </c>
      <c r="O541" s="204">
        <f t="shared" si="427"/>
        <v>4.2545909123337827E-4</v>
      </c>
      <c r="P541" s="204">
        <f t="shared" si="427"/>
        <v>2.3382346093286889E-4</v>
      </c>
      <c r="Q541" s="204">
        <f t="shared" si="427"/>
        <v>3.0755742637895436E-4</v>
      </c>
      <c r="R541" s="204">
        <f t="shared" si="427"/>
        <v>0</v>
      </c>
      <c r="S541" s="204">
        <f t="shared" si="427"/>
        <v>0</v>
      </c>
      <c r="T541" s="204">
        <f t="shared" si="427"/>
        <v>0</v>
      </c>
      <c r="U541" s="204">
        <f t="shared" si="427"/>
        <v>0</v>
      </c>
      <c r="V541" s="204">
        <f t="shared" si="427"/>
        <v>0</v>
      </c>
      <c r="W541" s="204">
        <f t="shared" si="427"/>
        <v>0</v>
      </c>
      <c r="X541" s="204">
        <f t="shared" si="427"/>
        <v>0</v>
      </c>
      <c r="Y541" s="204">
        <f t="shared" si="427"/>
        <v>0</v>
      </c>
      <c r="Z541" s="204">
        <f t="shared" si="427"/>
        <v>0</v>
      </c>
      <c r="AA541" s="204">
        <f t="shared" si="427"/>
        <v>0</v>
      </c>
      <c r="AB541" s="204">
        <f t="shared" si="427"/>
        <v>0</v>
      </c>
      <c r="AC541" s="204">
        <f t="shared" si="427"/>
        <v>0</v>
      </c>
      <c r="AD541" s="204">
        <f t="shared" si="427"/>
        <v>0</v>
      </c>
      <c r="AE541" s="204">
        <f t="shared" si="427"/>
        <v>2.8668628615592879E-4</v>
      </c>
      <c r="AF541" s="204">
        <f t="shared" si="427"/>
        <v>1.6450081455644371E-4</v>
      </c>
      <c r="AG541" s="204">
        <f t="shared" si="427"/>
        <v>1.5221618287465541E-4</v>
      </c>
      <c r="AH541" s="204">
        <f t="shared" si="427"/>
        <v>2.5369300356671554E-4</v>
      </c>
      <c r="AI541" s="204">
        <f t="shared" si="427"/>
        <v>0</v>
      </c>
      <c r="AJ541" s="204">
        <f t="shared" si="427"/>
        <v>0</v>
      </c>
      <c r="AK541" s="204">
        <f t="shared" si="427"/>
        <v>0</v>
      </c>
      <c r="AL541" s="204">
        <f t="shared" si="427"/>
        <v>0</v>
      </c>
      <c r="AM541" s="204">
        <f t="shared" si="427"/>
        <v>0</v>
      </c>
      <c r="AN541" s="204">
        <f t="shared" si="427"/>
        <v>0</v>
      </c>
      <c r="AO541" s="204">
        <f t="shared" si="427"/>
        <v>0</v>
      </c>
      <c r="AP541" s="204">
        <f t="shared" si="427"/>
        <v>0</v>
      </c>
      <c r="AQ541" s="204">
        <f t="shared" si="427"/>
        <v>0</v>
      </c>
      <c r="AR541" s="204">
        <f t="shared" si="427"/>
        <v>0</v>
      </c>
      <c r="AS541" s="204">
        <f t="shared" si="427"/>
        <v>0</v>
      </c>
      <c r="AT541" s="204">
        <f t="shared" si="427"/>
        <v>0</v>
      </c>
      <c r="AU541" s="204">
        <f t="shared" si="427"/>
        <v>0</v>
      </c>
      <c r="AV541" s="204">
        <f t="shared" si="427"/>
        <v>0</v>
      </c>
      <c r="AW541" s="204">
        <f t="shared" si="427"/>
        <v>0</v>
      </c>
      <c r="AX541" s="204">
        <f t="shared" si="427"/>
        <v>0</v>
      </c>
      <c r="AY541" s="204">
        <f t="shared" si="427"/>
        <v>0</v>
      </c>
      <c r="AZ541" s="204">
        <f t="shared" si="427"/>
        <v>0</v>
      </c>
      <c r="BA541" s="204">
        <f t="shared" si="427"/>
        <v>0</v>
      </c>
      <c r="BB541" s="204">
        <f t="shared" si="427"/>
        <v>0</v>
      </c>
      <c r="BC541" s="204">
        <f t="shared" si="424"/>
        <v>0</v>
      </c>
      <c r="BD541" s="204">
        <f t="shared" si="424"/>
        <v>0</v>
      </c>
      <c r="BE541" s="204">
        <f t="shared" si="424"/>
        <v>0</v>
      </c>
      <c r="BF541" s="204">
        <f t="shared" si="424"/>
        <v>0</v>
      </c>
      <c r="BG541" s="204">
        <f t="shared" si="424"/>
        <v>0</v>
      </c>
      <c r="BH541" s="204">
        <f t="shared" si="424"/>
        <v>0</v>
      </c>
      <c r="BI541" s="204">
        <f t="shared" si="424"/>
        <v>0</v>
      </c>
      <c r="BJ541" s="204">
        <f t="shared" si="424"/>
        <v>0</v>
      </c>
      <c r="BK541" s="204">
        <f t="shared" si="424"/>
        <v>0</v>
      </c>
      <c r="BL541" s="204">
        <f t="shared" si="424"/>
        <v>0</v>
      </c>
      <c r="BM541" s="204">
        <f t="shared" si="424"/>
        <v>0</v>
      </c>
      <c r="BN541" s="204">
        <f t="shared" si="424"/>
        <v>0</v>
      </c>
      <c r="BO541" s="204">
        <f t="shared" si="424"/>
        <v>0</v>
      </c>
      <c r="BP541" s="204">
        <f t="shared" si="424"/>
        <v>0</v>
      </c>
      <c r="BQ541" s="204">
        <f t="shared" si="424"/>
        <v>0</v>
      </c>
      <c r="BR541" s="204">
        <f t="shared" si="424"/>
        <v>0</v>
      </c>
      <c r="BS541" s="204">
        <f t="shared" si="424"/>
        <v>0</v>
      </c>
      <c r="BT541" s="204">
        <f t="shared" si="424"/>
        <v>0</v>
      </c>
      <c r="BU541" s="204">
        <f t="shared" si="424"/>
        <v>0</v>
      </c>
      <c r="BV541" s="204">
        <f t="shared" si="424"/>
        <v>0</v>
      </c>
      <c r="BW541" s="204">
        <f t="shared" si="424"/>
        <v>0</v>
      </c>
      <c r="BX541" s="204">
        <f t="shared" si="424"/>
        <v>0</v>
      </c>
      <c r="BY541" s="204">
        <f t="shared" si="424"/>
        <v>0</v>
      </c>
      <c r="BZ541" s="204">
        <f t="shared" si="424"/>
        <v>0</v>
      </c>
      <c r="CA541" s="204">
        <f t="shared" si="424"/>
        <v>0</v>
      </c>
      <c r="CB541" s="204">
        <f t="shared" si="423"/>
        <v>0</v>
      </c>
      <c r="CC541" s="204">
        <f t="shared" si="423"/>
        <v>0</v>
      </c>
      <c r="CD541" s="204">
        <f t="shared" si="423"/>
        <v>0</v>
      </c>
      <c r="CE541" s="204">
        <f t="shared" si="423"/>
        <v>0</v>
      </c>
      <c r="CF541" s="204">
        <f t="shared" si="423"/>
        <v>0</v>
      </c>
      <c r="CG541" s="204">
        <f t="shared" si="427"/>
        <v>0</v>
      </c>
      <c r="CH541" s="205"/>
      <c r="CI541" s="205"/>
      <c r="CJ541" s="205"/>
      <c r="CK541" s="205"/>
    </row>
    <row r="542" spans="1:89" ht="13.75" hidden="1" customHeight="1" x14ac:dyDescent="0.3">
      <c r="J542" s="53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08"/>
      <c r="AT542" s="208"/>
      <c r="AU542" s="208"/>
      <c r="AV542" s="208"/>
      <c r="AW542" s="208"/>
      <c r="AX542" s="208"/>
      <c r="AY542" s="208"/>
      <c r="AZ542" s="208"/>
      <c r="BA542" s="208"/>
      <c r="BB542" s="208"/>
      <c r="BC542" s="208"/>
      <c r="BD542" s="208"/>
      <c r="BE542" s="208"/>
      <c r="BF542" s="208"/>
      <c r="BG542" s="208"/>
      <c r="BH542" s="208"/>
      <c r="BI542" s="208"/>
      <c r="BJ542" s="208"/>
      <c r="BK542" s="208"/>
      <c r="BL542" s="208"/>
      <c r="BM542" s="208"/>
      <c r="BN542" s="208"/>
      <c r="BO542" s="208"/>
      <c r="BP542" s="208"/>
      <c r="BQ542" s="208"/>
      <c r="BR542" s="208"/>
      <c r="BS542" s="208"/>
      <c r="BT542" s="208"/>
      <c r="BU542" s="208"/>
      <c r="BV542" s="208"/>
      <c r="BW542" s="208"/>
      <c r="BX542" s="208"/>
      <c r="BY542" s="208"/>
      <c r="BZ542" s="208"/>
      <c r="CA542" s="208"/>
      <c r="CB542" s="208"/>
      <c r="CC542" s="208"/>
      <c r="CD542" s="208"/>
      <c r="CE542" s="208"/>
      <c r="CF542" s="208"/>
      <c r="CG542" s="208"/>
      <c r="CH542" s="208"/>
      <c r="CI542" s="208"/>
      <c r="CJ542" s="208"/>
      <c r="CK542" s="208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05.25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2025-06-18T10:25:36Z</dcterms:created>
  <dcterms:modified xsi:type="dcterms:W3CDTF">2025-06-18T10:26:17Z</dcterms:modified>
</cp:coreProperties>
</file>