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30.06.25\"/>
    </mc:Choice>
  </mc:AlternateContent>
  <workbookProtection workbookPassword="E19A" lockStructure="1"/>
  <bookViews>
    <workbookView xWindow="0" yWindow="0" windowWidth="21525" windowHeight="11325" tabRatio="514" activeTab="2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Y38" i="11" s="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G59" i="1" l="1"/>
  <c r="H59" i="1" s="1"/>
  <c r="L29" i="1"/>
  <c r="T26" i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F57" i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H58" i="1"/>
  <c r="G51" i="1"/>
  <c r="H57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D41" i="10" l="1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<sst xmlns="http://schemas.openxmlformats.org/spreadsheetml/2006/main" count="480" uniqueCount="131">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</sst>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B29" sqref="B29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25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2025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31.03.25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30.06.25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30.09.25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31.12.25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2025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NostroYield_B_123456789_125.xlsx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zoomScaleNormal="100" workbookViewId="0">
      <selection activeCell="I29" sqref="I29:I30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"/>
    </row>
    <row r="6" spans="1:27" s="74" customFormat="1" ht="30" customHeight="1">
      <c r="A6" s="72"/>
      <c r="B6" s="119" t="str">
        <f>CONCATENATE("20",RIGHT(הנחיות!B20,2))</f>
        <v>2025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530.08000000000004</v>
      </c>
      <c r="D8" s="9">
        <f>IFERROR(C8/C$23,"")</f>
        <v>0.1934734592942105</v>
      </c>
      <c r="E8" s="3">
        <v>530.08000000000004</v>
      </c>
      <c r="F8" s="9">
        <f>IFERROR(E8/E$23,"")</f>
        <v>0.1934734592942105</v>
      </c>
      <c r="G8" s="100">
        <v>53954.237099999998</v>
      </c>
      <c r="H8" s="9">
        <f>IFERROR(G8/G$23,"")</f>
        <v>3.710766768632183E-2</v>
      </c>
      <c r="I8" s="103">
        <v>17.66188</v>
      </c>
      <c r="J8" s="12">
        <f>IFERROR(I8/I$23,"")</f>
        <v>3.6669893362378483E-4</v>
      </c>
      <c r="K8" s="103">
        <v>17.66188</v>
      </c>
      <c r="L8" s="12">
        <f>IFERROR(K8/K$23,"")</f>
        <v>3.6669893362378483E-4</v>
      </c>
      <c r="M8" s="104">
        <v>29301</v>
      </c>
      <c r="N8" s="12">
        <f>IFERROR(M8/M$23,"")</f>
        <v>2.0264928967969366E-2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1364.2470000000001</v>
      </c>
      <c r="D9" s="16">
        <f t="shared" ref="D9:F23" si="0">IFERROR(C9/C$23,"")</f>
        <v>0.49793538036098095</v>
      </c>
      <c r="E9" s="4">
        <v>1364.2470000000001</v>
      </c>
      <c r="F9" s="16">
        <f t="shared" si="0"/>
        <v>0.49793538036098095</v>
      </c>
      <c r="G9" s="99">
        <v>86583</v>
      </c>
      <c r="H9" s="16">
        <f t="shared" ref="H9" si="1">IFERROR(G9/G$23,"")</f>
        <v>5.9548487087862152E-2</v>
      </c>
      <c r="I9" s="103">
        <v>1664.3702099999998</v>
      </c>
      <c r="J9" s="12">
        <f t="shared" ref="J9" si="2">IFERROR(I9/I$23,"")</f>
        <v>3.4555935221063372E-2</v>
      </c>
      <c r="K9" s="103">
        <v>1664.3702099999998</v>
      </c>
      <c r="L9" s="12">
        <f t="shared" ref="L9" si="3">IFERROR(K9/K$23,"")</f>
        <v>3.4555935221063372E-2</v>
      </c>
      <c r="M9" s="103">
        <v>84476</v>
      </c>
      <c r="N9" s="12">
        <f t="shared" ref="N9" si="4">IFERROR(M9/M$23,"")</f>
        <v>5.8424631906698749E-2</v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1542.04</v>
      </c>
      <c r="D10" s="16">
        <f t="shared" si="0"/>
        <v>0.56282789988312021</v>
      </c>
      <c r="E10" s="4">
        <v>1542.04</v>
      </c>
      <c r="F10" s="16">
        <f t="shared" si="0"/>
        <v>0.56282789988312021</v>
      </c>
      <c r="G10" s="99">
        <v>1244435</v>
      </c>
      <c r="H10" s="16">
        <f t="shared" ref="H10" si="11">IFERROR(G10/G$23,"")</f>
        <v>0.85587495846971962</v>
      </c>
      <c r="I10" s="103">
        <v>46274.451270000005</v>
      </c>
      <c r="J10" s="12">
        <f t="shared" ref="J10" si="12">IFERROR(I10/I$23,"")</f>
        <v>0.96075796770982469</v>
      </c>
      <c r="K10" s="103">
        <v>46274.451270000005</v>
      </c>
      <c r="L10" s="12">
        <f t="shared" ref="L10" si="13">IFERROR(K10/K$23,"")</f>
        <v>0.96075796770982469</v>
      </c>
      <c r="M10" s="103">
        <v>1263149</v>
      </c>
      <c r="N10" s="12">
        <f t="shared" ref="N10" si="14">IFERROR(M10/M$23,"")</f>
        <v>0.87360925432447811</v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>
        <v>0</v>
      </c>
      <c r="J11" s="12">
        <f t="shared" ref="J11" si="22">IFERROR(I11/I$23,"")</f>
        <v>0</v>
      </c>
      <c r="K11" s="103">
        <v>0</v>
      </c>
      <c r="L11" s="12">
        <f t="shared" ref="L11" si="23">IFERROR(K11/K$23,"")</f>
        <v>0</v>
      </c>
      <c r="M11" s="103">
        <v>0</v>
      </c>
      <c r="N11" s="12">
        <f t="shared" ref="N11" si="24">IFERROR(M11/M$23,"")</f>
        <v>0</v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112.08175999999999</v>
      </c>
      <c r="D12" s="16">
        <f t="shared" si="0"/>
        <v>4.0908628567354867E-2</v>
      </c>
      <c r="E12" s="4">
        <v>112.08175999999999</v>
      </c>
      <c r="F12" s="16">
        <f t="shared" si="0"/>
        <v>4.0908628567354867E-2</v>
      </c>
      <c r="G12" s="99">
        <v>8932</v>
      </c>
      <c r="H12" s="16">
        <f t="shared" ref="H12" si="31">IFERROR(G12/G$23,"")</f>
        <v>6.1430891360750349E-3</v>
      </c>
      <c r="I12" s="103">
        <v>194.96365000000009</v>
      </c>
      <c r="J12" s="12">
        <f t="shared" ref="J12" si="32">IFERROR(I12/I$23,"")</f>
        <v>4.0478682082768572E-3</v>
      </c>
      <c r="K12" s="103">
        <v>194.96365000000009</v>
      </c>
      <c r="L12" s="12">
        <f t="shared" ref="L12" si="33">IFERROR(K12/K$23,"")</f>
        <v>4.0478682082768572E-3</v>
      </c>
      <c r="M12" s="103">
        <v>9006</v>
      </c>
      <c r="N12" s="12">
        <f t="shared" ref="N12" si="34">IFERROR(M12/M$23,"")</f>
        <v>6.2286594411635129E-3</v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-817.53643999999997</v>
      </c>
      <c r="D13" s="16">
        <f t="shared" si="0"/>
        <v>-0.29839194677383368</v>
      </c>
      <c r="E13" s="4">
        <v>-817.53643999999997</v>
      </c>
      <c r="F13" s="16">
        <f t="shared" si="0"/>
        <v>-0.29839194677383368</v>
      </c>
      <c r="G13" s="99">
        <v>47986</v>
      </c>
      <c r="H13" s="16">
        <f t="shared" ref="H13" si="41">IFERROR(G13/G$23,"")</f>
        <v>3.3002941702160393E-2</v>
      </c>
      <c r="I13" s="103">
        <v>0</v>
      </c>
      <c r="J13" s="12">
        <f t="shared" ref="J13" si="42">IFERROR(I13/I$23,"")</f>
        <v>0</v>
      </c>
      <c r="K13" s="103">
        <v>0</v>
      </c>
      <c r="L13" s="12">
        <f t="shared" ref="L13" si="43">IFERROR(K13/K$23,"")</f>
        <v>0</v>
      </c>
      <c r="M13" s="103">
        <v>47986</v>
      </c>
      <c r="N13" s="12">
        <f t="shared" ref="N13" si="44">IFERROR(M13/M$23,"")</f>
        <v>3.3187702858502366E-2</v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>
        <v>0</v>
      </c>
      <c r="J14" s="12">
        <f t="shared" ref="J14" si="52">IFERROR(I14/I$23,"")</f>
        <v>0</v>
      </c>
      <c r="K14" s="103">
        <v>0</v>
      </c>
      <c r="L14" s="12">
        <f t="shared" ref="L14" si="53">IFERROR(K14/K$23,"")</f>
        <v>0</v>
      </c>
      <c r="M14" s="103">
        <v>0</v>
      </c>
      <c r="N14" s="12">
        <f t="shared" ref="N14" si="54">IFERROR(M14/M$23,"")</f>
        <v>0</v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>
        <v>0</v>
      </c>
      <c r="J15" s="12">
        <f t="shared" ref="J15" si="62">IFERROR(I15/I$23,"")</f>
        <v>0</v>
      </c>
      <c r="K15" s="103">
        <v>0</v>
      </c>
      <c r="L15" s="12">
        <f t="shared" ref="L15" si="63">IFERROR(K15/K$23,"")</f>
        <v>0</v>
      </c>
      <c r="M15" s="103">
        <v>0</v>
      </c>
      <c r="N15" s="12">
        <f t="shared" ref="N15" si="64">IFERROR(M15/M$23,"")</f>
        <v>0</v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8.8949999999999996</v>
      </c>
      <c r="D16" s="16">
        <f t="shared" si="0"/>
        <v>3.2465786681670733E-3</v>
      </c>
      <c r="E16" s="4">
        <v>8.8949999999999996</v>
      </c>
      <c r="F16" s="16">
        <f t="shared" si="0"/>
        <v>3.2465786681670733E-3</v>
      </c>
      <c r="G16" s="99">
        <v>601.36258999999995</v>
      </c>
      <c r="H16" s="16">
        <f t="shared" ref="H16" si="71">IFERROR(G16/G$23,"")</f>
        <v>4.1359426707019087E-4</v>
      </c>
      <c r="I16" s="103">
        <v>13.078110000000002</v>
      </c>
      <c r="J16" s="12">
        <f t="shared" ref="J16" si="72">IFERROR(I16/I$23,"")</f>
        <v>2.715299272112911E-4</v>
      </c>
      <c r="K16" s="103">
        <v>13.078110000000002</v>
      </c>
      <c r="L16" s="12">
        <f t="shared" ref="L16" si="73">IFERROR(K16/K$23,"")</f>
        <v>2.715299272112911E-4</v>
      </c>
      <c r="M16" s="103">
        <v>479</v>
      </c>
      <c r="N16" s="12">
        <f t="shared" ref="N16" si="74">IFERROR(M16/M$23,"")</f>
        <v>3.3128224209608289E-4</v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>
        <v>0</v>
      </c>
      <c r="J17" s="12">
        <f t="shared" ref="J17" si="82">IFERROR(I17/I$23,"")</f>
        <v>0</v>
      </c>
      <c r="K17" s="103">
        <v>0</v>
      </c>
      <c r="L17" s="12">
        <f t="shared" ref="L17" si="83">IFERROR(K17/K$23,"")</f>
        <v>0</v>
      </c>
      <c r="M17" s="103">
        <v>0</v>
      </c>
      <c r="N17" s="12">
        <f t="shared" ref="N17" si="84">IFERROR(M17/M$23,"")</f>
        <v>0</v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>
        <v>0</v>
      </c>
      <c r="J18" s="12">
        <f t="shared" ref="J18" si="92">IFERROR(I18/I$23,"")</f>
        <v>0</v>
      </c>
      <c r="K18" s="103">
        <v>0</v>
      </c>
      <c r="L18" s="12">
        <f t="shared" ref="L18" si="93">IFERROR(K18/K$23,"")</f>
        <v>0</v>
      </c>
      <c r="M18" s="103">
        <v>0</v>
      </c>
      <c r="N18" s="12">
        <f t="shared" ref="N18" si="94">IFERROR(M18/M$23,"")</f>
        <v>0</v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>
        <v>0</v>
      </c>
      <c r="J19" s="12">
        <f t="shared" ref="J19" si="102">IFERROR(I19/I$23,"")</f>
        <v>0</v>
      </c>
      <c r="K19" s="103">
        <v>0</v>
      </c>
      <c r="L19" s="12">
        <f t="shared" ref="L19" si="103">IFERROR(K19/K$23,"")</f>
        <v>0</v>
      </c>
      <c r="M19" s="103">
        <v>0</v>
      </c>
      <c r="N19" s="12">
        <f t="shared" ref="N19" si="104">IFERROR(M19/M$23,"")</f>
        <v>0</v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>
        <v>0</v>
      </c>
      <c r="J20" s="12">
        <f t="shared" ref="J20" si="112">IFERROR(I20/I$23,"")</f>
        <v>0</v>
      </c>
      <c r="K20" s="103">
        <v>0</v>
      </c>
      <c r="L20" s="12">
        <f t="shared" ref="L20" si="113">IFERROR(K20/K$23,"")</f>
        <v>0</v>
      </c>
      <c r="M20" s="103">
        <v>0</v>
      </c>
      <c r="N20" s="12">
        <f t="shared" ref="N20" si="114">IFERROR(M20/M$23,"")</f>
        <v>0</v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11500</v>
      </c>
      <c r="H21" s="16">
        <f t="shared" ref="H21" si="121">IFERROR(G21/G$23,"")</f>
        <v>7.9092616507907415E-3</v>
      </c>
      <c r="I21" s="103">
        <v>0</v>
      </c>
      <c r="J21" s="12">
        <f t="shared" ref="J21" si="122">IFERROR(I21/I$23,"")</f>
        <v>0</v>
      </c>
      <c r="K21" s="103">
        <v>0</v>
      </c>
      <c r="L21" s="12">
        <f t="shared" ref="L21" si="123">IFERROR(K21/K$23,"")</f>
        <v>0</v>
      </c>
      <c r="M21" s="103">
        <v>11500</v>
      </c>
      <c r="N21" s="12">
        <f t="shared" ref="N21" si="124">IFERROR(M21/M$23,"")</f>
        <v>7.9535402590917605E-3</v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103">
        <v>0</v>
      </c>
      <c r="J22" s="12">
        <f t="shared" ref="J22" si="132">IFERROR(I22/I$23,"")</f>
        <v>0</v>
      </c>
      <c r="K22" s="103">
        <v>0</v>
      </c>
      <c r="L22" s="12">
        <f t="shared" ref="L22" si="133">IFERROR(K22/K$23,"")</f>
        <v>0</v>
      </c>
      <c r="M22" s="103">
        <v>0</v>
      </c>
      <c r="N22" s="12">
        <f t="shared" ref="N22" si="134">IFERROR(M22/M$23,"")</f>
        <v>0</v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2739.8073200000003</v>
      </c>
      <c r="D23" s="19">
        <f t="shared" si="0"/>
        <v>1</v>
      </c>
      <c r="E23" s="18">
        <f>SUM(E8:E22)</f>
        <v>2739.8073200000003</v>
      </c>
      <c r="F23" s="19">
        <f t="shared" si="0"/>
        <v>1</v>
      </c>
      <c r="G23" s="18">
        <f>SUM(G8:G22)</f>
        <v>1453991.5996900001</v>
      </c>
      <c r="H23" s="19">
        <f t="shared" ref="H23" si="141">IFERROR(G23/G$23,"")</f>
        <v>1</v>
      </c>
      <c r="I23" s="20">
        <f>SUM(I8:I22)</f>
        <v>48164.525120000006</v>
      </c>
      <c r="J23" s="21">
        <f t="shared" ref="J23" si="142">IFERROR(I23/I$23,"")</f>
        <v>1</v>
      </c>
      <c r="K23" s="22">
        <f>SUM(K8:K22)</f>
        <v>48164.525120000006</v>
      </c>
      <c r="L23" s="21">
        <f t="shared" ref="L23" si="143">IFERROR(K23/K$23,"")</f>
        <v>1</v>
      </c>
      <c r="M23" s="22">
        <f>SUM(M8:M22)</f>
        <v>1445897</v>
      </c>
      <c r="N23" s="21">
        <f t="shared" ref="N23" si="144">IFERROR(M23/M$23,"")</f>
        <v>1</v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2739.8073200000003</v>
      </c>
      <c r="D25" s="9">
        <f>IFERROR(C25/C$27,"")</f>
        <v>0.99999998175054183</v>
      </c>
      <c r="E25" s="100">
        <v>2739.8073200000003</v>
      </c>
      <c r="F25" s="9">
        <f>IFERROR(E25/E$27,"")</f>
        <v>0.99999998175054183</v>
      </c>
      <c r="G25" s="101">
        <v>1442491.5996900001</v>
      </c>
      <c r="H25" s="9">
        <f>IFERROR(G25/G$27,"")</f>
        <v>0.99209073834920924</v>
      </c>
      <c r="I25" s="103">
        <v>48164.524569999994</v>
      </c>
      <c r="J25" s="55">
        <f>IFERROR(I25/I$27,"")</f>
        <v>1</v>
      </c>
      <c r="K25" s="103">
        <v>48164.524569999994</v>
      </c>
      <c r="L25" s="55">
        <f>IFERROR(K25/K$27,"")</f>
        <v>1</v>
      </c>
      <c r="M25" s="105">
        <v>1434397</v>
      </c>
      <c r="N25" s="57">
        <f>IFERROR(M25/M$27,"")</f>
        <v>0.99204645974090822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5.0000000046566127E-5</v>
      </c>
      <c r="D26" s="16">
        <f t="shared" ref="D26:F27" si="151">IFERROR(C26/C$27,"")</f>
        <v>1.824945818967051E-8</v>
      </c>
      <c r="E26" s="99">
        <v>5.0000000046566127E-5</v>
      </c>
      <c r="F26" s="16">
        <f t="shared" si="151"/>
        <v>1.824945818967051E-8</v>
      </c>
      <c r="G26" s="102">
        <v>11500</v>
      </c>
      <c r="H26" s="16">
        <f t="shared" ref="H26" si="152">IFERROR(G26/G$27,"")</f>
        <v>7.9092616507907415E-3</v>
      </c>
      <c r="I26" s="103">
        <v>0</v>
      </c>
      <c r="J26" s="12">
        <f t="shared" ref="J26" si="153">IFERROR(I26/I$27,"")</f>
        <v>0</v>
      </c>
      <c r="K26" s="103">
        <v>0</v>
      </c>
      <c r="L26" s="12">
        <f t="shared" ref="L26" si="154">IFERROR(K26/K$27,"")</f>
        <v>0</v>
      </c>
      <c r="M26" s="106">
        <v>11500</v>
      </c>
      <c r="N26" s="32">
        <f t="shared" ref="N26" si="155">IFERROR(M26/M$27,"")</f>
        <v>7.9535402590917605E-3</v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2739.8073700000004</v>
      </c>
      <c r="D27" s="19">
        <f t="shared" si="151"/>
        <v>1</v>
      </c>
      <c r="E27" s="29">
        <f>SUM(E25:E26)</f>
        <v>2739.8073700000004</v>
      </c>
      <c r="F27" s="19">
        <f t="shared" si="151"/>
        <v>1</v>
      </c>
      <c r="G27" s="23">
        <f>SUM(G25:G26)</f>
        <v>1453991.5996900001</v>
      </c>
      <c r="H27" s="19">
        <f t="shared" ref="H27" si="162">IFERROR(G27/G$27,"")</f>
        <v>1</v>
      </c>
      <c r="I27" s="20">
        <f>SUM(I25:I26)</f>
        <v>48164.524569999994</v>
      </c>
      <c r="J27" s="21">
        <f t="shared" ref="J27" si="163">IFERROR(I27/I$27,"")</f>
        <v>1</v>
      </c>
      <c r="K27" s="22">
        <f>SUM(K25:K26)</f>
        <v>48164.524569999994</v>
      </c>
      <c r="L27" s="21">
        <f t="shared" ref="L27" si="164">IFERROR(K27/K$27,"")</f>
        <v>1</v>
      </c>
      <c r="M27" s="81">
        <f>SUM(M25:M26)</f>
        <v>1445897</v>
      </c>
      <c r="N27" s="35">
        <f t="shared" ref="N27" si="165">IFERROR(M27/M$27,"")</f>
        <v>1</v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1894.3270000000002</v>
      </c>
      <c r="D29" s="9">
        <f>IFERROR(C29/C$31,"")</f>
        <v>0.69140882703735473</v>
      </c>
      <c r="E29" s="100">
        <v>1894.3270000000002</v>
      </c>
      <c r="F29" s="9">
        <f>IFERROR(E29/E$31,"")</f>
        <v>0.69140882703735473</v>
      </c>
      <c r="G29" s="101">
        <v>140537.23710000003</v>
      </c>
      <c r="H29" s="9">
        <f>IFERROR(G29/G$31,"")</f>
        <v>9.6656154774184003E-2</v>
      </c>
      <c r="I29" s="103">
        <v>1682.0320899999979</v>
      </c>
      <c r="J29" s="55">
        <f>IFERROR(I29/I$31,"")</f>
        <v>3.4922634553475419E-2</v>
      </c>
      <c r="K29" s="103">
        <v>1682.0320899999979</v>
      </c>
      <c r="L29" s="55">
        <f>IFERROR(K29/K$31,"")</f>
        <v>3.4922634553475419E-2</v>
      </c>
      <c r="M29" s="105">
        <v>113777</v>
      </c>
      <c r="N29" s="57">
        <f>IFERROR(M29/M$31,"")</f>
        <v>7.8689560874668107E-2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845.48037000000011</v>
      </c>
      <c r="D30" s="16">
        <f t="shared" ref="D30:F31" si="172">IFERROR(C30/C$31,"")</f>
        <v>0.30859117296264515</v>
      </c>
      <c r="E30" s="99">
        <v>845.48037000000011</v>
      </c>
      <c r="F30" s="16">
        <f t="shared" si="172"/>
        <v>0.30859117296264515</v>
      </c>
      <c r="G30" s="102">
        <v>1313454.36259</v>
      </c>
      <c r="H30" s="16">
        <f t="shared" ref="H30" si="173">IFERROR(G30/G$31,"")</f>
        <v>0.90334384522581601</v>
      </c>
      <c r="I30" s="103">
        <v>46482.492480000001</v>
      </c>
      <c r="J30" s="12">
        <f t="shared" ref="J30" si="174">IFERROR(I30/I$31,"")</f>
        <v>0.96507736544652456</v>
      </c>
      <c r="K30" s="103">
        <v>46482.492480000001</v>
      </c>
      <c r="L30" s="12">
        <f t="shared" ref="L30" si="175">IFERROR(K30/K$31,"")</f>
        <v>0.96507736544652456</v>
      </c>
      <c r="M30" s="106">
        <v>1332120</v>
      </c>
      <c r="N30" s="32">
        <f t="shared" ref="N30" si="176">IFERROR(M30/M$31,"")</f>
        <v>0.92131043912533184</v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2739.8073700000004</v>
      </c>
      <c r="D31" s="19">
        <f t="shared" si="172"/>
        <v>1</v>
      </c>
      <c r="E31" s="29">
        <f>SUM(E29:E30)</f>
        <v>2739.8073700000004</v>
      </c>
      <c r="F31" s="19">
        <f t="shared" si="172"/>
        <v>1</v>
      </c>
      <c r="G31" s="29">
        <f>SUM(G29:G30)</f>
        <v>1453991.5996900001</v>
      </c>
      <c r="H31" s="19">
        <f t="shared" ref="H31" si="183">IFERROR(G31/G$31,"")</f>
        <v>1</v>
      </c>
      <c r="I31" s="20">
        <f>SUM(I29:I30)</f>
        <v>48164.524570000001</v>
      </c>
      <c r="J31" s="21">
        <f t="shared" ref="J31" si="184">IFERROR(I31/I$31,"")</f>
        <v>1</v>
      </c>
      <c r="K31" s="22">
        <f>SUM(K29:K30)</f>
        <v>48164.524570000001</v>
      </c>
      <c r="L31" s="21">
        <f t="shared" ref="L31" si="185">IFERROR(K31/K$31,"")</f>
        <v>1</v>
      </c>
      <c r="M31" s="22">
        <f>SUM(M29:M30)</f>
        <v>1445897</v>
      </c>
      <c r="N31" s="35">
        <f t="shared" ref="N31" si="186">IFERROR(M31/M$31,"")</f>
        <v>1</v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2025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530.08000000000004</v>
      </c>
      <c r="D36" s="9">
        <f>IFERROR(C36/C$51,"")</f>
        <v>0.1934734592942105</v>
      </c>
      <c r="E36" s="5">
        <f>E8</f>
        <v>530.08000000000004</v>
      </c>
      <c r="F36" s="9">
        <f>IFERROR(E36/E$51,"")</f>
        <v>0.1934734592942105</v>
      </c>
      <c r="G36" s="5">
        <f>G8</f>
        <v>53954.237099999998</v>
      </c>
      <c r="H36" s="31">
        <f>IFERROR(G36/G$51,"")</f>
        <v>3.710766768632183E-2</v>
      </c>
      <c r="I36" s="54">
        <f>IF(I$23=0,"",I8+C36)</f>
        <v>547.74188000000004</v>
      </c>
      <c r="J36" s="55">
        <f>IFERROR(I36/I$51,"")</f>
        <v>1.0760221257112316E-2</v>
      </c>
      <c r="K36" s="56">
        <f>IF(K$23=0,"",K8+E36)</f>
        <v>547.74188000000004</v>
      </c>
      <c r="L36" s="55">
        <f>IFERROR(K36/K$51,"")</f>
        <v>1.0760221257112316E-2</v>
      </c>
      <c r="M36" s="56">
        <f>M8</f>
        <v>29301</v>
      </c>
      <c r="N36" s="57">
        <f>IFERROR(M36/M$51,"")</f>
        <v>2.0264928967969366E-2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1364.2470000000001</v>
      </c>
      <c r="D37" s="16">
        <f t="shared" ref="D37:F51" si="194">IFERROR(C37/C$51,"")</f>
        <v>0.49793538036098095</v>
      </c>
      <c r="E37" s="6">
        <f t="shared" si="193"/>
        <v>1364.2470000000001</v>
      </c>
      <c r="F37" s="16">
        <f t="shared" si="194"/>
        <v>0.49793538036098095</v>
      </c>
      <c r="G37" s="6">
        <f t="shared" ref="G37" si="195">G9</f>
        <v>86583</v>
      </c>
      <c r="H37" s="33">
        <f t="shared" ref="H37" si="196">IFERROR(G37/G$51,"")</f>
        <v>5.9548487087862152E-2</v>
      </c>
      <c r="I37" s="11">
        <f t="shared" ref="I37:I50" si="197">IF(I$23=0,"",I9+C37)</f>
        <v>3028.6172099999999</v>
      </c>
      <c r="J37" s="12">
        <f t="shared" ref="J37:L37" si="198">IFERROR(I37/I$51,"")</f>
        <v>5.9496256307255878E-2</v>
      </c>
      <c r="K37" s="13">
        <f t="shared" ref="K37:K50" si="199">IF(K$23=0,"",K9+E37)</f>
        <v>3028.6172099999999</v>
      </c>
      <c r="L37" s="12">
        <f t="shared" si="198"/>
        <v>5.9496256307255878E-2</v>
      </c>
      <c r="M37" s="13">
        <f t="shared" ref="M37" si="200">M9</f>
        <v>84476</v>
      </c>
      <c r="N37" s="32">
        <f t="shared" ref="N37:N51" si="201">IFERROR(M37/M$51,"")</f>
        <v>5.8424631906698749E-2</v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1542.04</v>
      </c>
      <c r="D38" s="16">
        <f t="shared" si="194"/>
        <v>0.56282789988312021</v>
      </c>
      <c r="E38" s="6">
        <f t="shared" si="193"/>
        <v>1542.04</v>
      </c>
      <c r="F38" s="16">
        <f t="shared" si="194"/>
        <v>0.56282789988312021</v>
      </c>
      <c r="G38" s="6">
        <f t="shared" ref="G38" si="214">G10</f>
        <v>1244435</v>
      </c>
      <c r="H38" s="33">
        <f t="shared" ref="H38" si="215">IFERROR(G38/G$51,"")</f>
        <v>0.85587495846971962</v>
      </c>
      <c r="I38" s="11">
        <f t="shared" si="197"/>
        <v>47816.491270000006</v>
      </c>
      <c r="J38" s="12">
        <f t="shared" ref="J38:L38" si="216">IFERROR(I38/I$51,"")</f>
        <v>0.93934030716070038</v>
      </c>
      <c r="K38" s="13">
        <f t="shared" si="199"/>
        <v>47816.491270000006</v>
      </c>
      <c r="L38" s="12">
        <f t="shared" si="216"/>
        <v>0.93934030716070038</v>
      </c>
      <c r="M38" s="13">
        <f t="shared" ref="M38" si="217">M10</f>
        <v>1263149</v>
      </c>
      <c r="N38" s="32">
        <f t="shared" si="201"/>
        <v>0.87360925432447811</v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>
        <f t="shared" si="197"/>
        <v>0</v>
      </c>
      <c r="J39" s="12">
        <f t="shared" ref="J39:L39" si="226">IFERROR(I39/I$51,"")</f>
        <v>0</v>
      </c>
      <c r="K39" s="13">
        <f t="shared" si="199"/>
        <v>0</v>
      </c>
      <c r="L39" s="12">
        <f t="shared" si="226"/>
        <v>0</v>
      </c>
      <c r="M39" s="13">
        <f t="shared" ref="M39" si="227">M11</f>
        <v>0</v>
      </c>
      <c r="N39" s="32">
        <f t="shared" si="201"/>
        <v>0</v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112.08175999999999</v>
      </c>
      <c r="D40" s="16">
        <f t="shared" si="194"/>
        <v>4.0908628567354867E-2</v>
      </c>
      <c r="E40" s="6">
        <f t="shared" si="193"/>
        <v>112.08175999999999</v>
      </c>
      <c r="F40" s="16">
        <f t="shared" si="194"/>
        <v>4.0908628567354867E-2</v>
      </c>
      <c r="G40" s="6">
        <f t="shared" ref="G40" si="234">G12</f>
        <v>8932</v>
      </c>
      <c r="H40" s="33">
        <f t="shared" ref="H40" si="235">IFERROR(G40/G$51,"")</f>
        <v>6.1430891360750349E-3</v>
      </c>
      <c r="I40" s="11">
        <f t="shared" si="197"/>
        <v>307.04541000000006</v>
      </c>
      <c r="J40" s="12">
        <f t="shared" ref="J40:L40" si="236">IFERROR(I40/I$51,"")</f>
        <v>6.0318129181226145E-3</v>
      </c>
      <c r="K40" s="13">
        <f t="shared" si="199"/>
        <v>307.04541000000006</v>
      </c>
      <c r="L40" s="12">
        <f t="shared" si="236"/>
        <v>6.0318129181226145E-3</v>
      </c>
      <c r="M40" s="13">
        <f t="shared" ref="M40" si="237">M12</f>
        <v>9006</v>
      </c>
      <c r="N40" s="32">
        <f t="shared" si="201"/>
        <v>6.2286594411635129E-3</v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-817.53643999999997</v>
      </c>
      <c r="D41" s="16">
        <f t="shared" si="194"/>
        <v>-0.29839194677383368</v>
      </c>
      <c r="E41" s="6">
        <f t="shared" si="193"/>
        <v>-817.53643999999997</v>
      </c>
      <c r="F41" s="16">
        <f t="shared" si="194"/>
        <v>-0.29839194677383368</v>
      </c>
      <c r="G41" s="6">
        <f t="shared" ref="G41" si="244">G13</f>
        <v>47986</v>
      </c>
      <c r="H41" s="33">
        <f t="shared" ref="H41" si="245">IFERROR(G41/G$51,"")</f>
        <v>3.3002941702160393E-2</v>
      </c>
      <c r="I41" s="11">
        <f t="shared" si="197"/>
        <v>-817.53643999999997</v>
      </c>
      <c r="J41" s="12">
        <f t="shared" ref="J41:L41" si="246">IFERROR(I41/I$51,"")</f>
        <v>-1.6060252650668096E-2</v>
      </c>
      <c r="K41" s="13">
        <f t="shared" si="199"/>
        <v>-817.53643999999997</v>
      </c>
      <c r="L41" s="12">
        <f t="shared" si="246"/>
        <v>-1.6060252650668096E-2</v>
      </c>
      <c r="M41" s="13">
        <f t="shared" ref="M41" si="247">M13</f>
        <v>47986</v>
      </c>
      <c r="N41" s="32">
        <f t="shared" si="201"/>
        <v>3.3187702858502366E-2</v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>
        <f t="shared" si="197"/>
        <v>0</v>
      </c>
      <c r="J42" s="12">
        <f t="shared" ref="J42:L42" si="256">IFERROR(I42/I$51,"")</f>
        <v>0</v>
      </c>
      <c r="K42" s="13">
        <f t="shared" si="199"/>
        <v>0</v>
      </c>
      <c r="L42" s="12">
        <f t="shared" si="256"/>
        <v>0</v>
      </c>
      <c r="M42" s="13">
        <f t="shared" ref="M42" si="257">M14</f>
        <v>0</v>
      </c>
      <c r="N42" s="32">
        <f t="shared" si="201"/>
        <v>0</v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>
        <f t="shared" si="197"/>
        <v>0</v>
      </c>
      <c r="J43" s="12">
        <f t="shared" ref="J43:L43" si="266">IFERROR(I43/I$51,"")</f>
        <v>0</v>
      </c>
      <c r="K43" s="13">
        <f t="shared" si="199"/>
        <v>0</v>
      </c>
      <c r="L43" s="12">
        <f t="shared" si="266"/>
        <v>0</v>
      </c>
      <c r="M43" s="13">
        <f t="shared" ref="M43" si="267">M15</f>
        <v>0</v>
      </c>
      <c r="N43" s="32">
        <f t="shared" si="201"/>
        <v>0</v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8.8949999999999996</v>
      </c>
      <c r="D44" s="16">
        <f t="shared" si="194"/>
        <v>3.2465786681670733E-3</v>
      </c>
      <c r="E44" s="6">
        <f t="shared" si="193"/>
        <v>8.8949999999999996</v>
      </c>
      <c r="F44" s="16">
        <f t="shared" si="194"/>
        <v>3.2465786681670733E-3</v>
      </c>
      <c r="G44" s="6">
        <f t="shared" ref="G44" si="274">G16</f>
        <v>601.36258999999995</v>
      </c>
      <c r="H44" s="33">
        <f t="shared" ref="H44" si="275">IFERROR(G44/G$51,"")</f>
        <v>4.1359426707019087E-4</v>
      </c>
      <c r="I44" s="11">
        <f t="shared" si="197"/>
        <v>21.973110000000002</v>
      </c>
      <c r="J44" s="12">
        <f t="shared" ref="J44:L44" si="276">IFERROR(I44/I$51,"")</f>
        <v>4.3165500747700212E-4</v>
      </c>
      <c r="K44" s="13">
        <f t="shared" si="199"/>
        <v>21.973110000000002</v>
      </c>
      <c r="L44" s="12">
        <f t="shared" si="276"/>
        <v>4.3165500747700212E-4</v>
      </c>
      <c r="M44" s="13">
        <f t="shared" ref="M44" si="277">M16</f>
        <v>479</v>
      </c>
      <c r="N44" s="32">
        <f t="shared" si="201"/>
        <v>3.3128224209608289E-4</v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>
        <f t="shared" si="197"/>
        <v>0</v>
      </c>
      <c r="J45" s="12">
        <f t="shared" ref="J45:L45" si="286">IFERROR(I45/I$51,"")</f>
        <v>0</v>
      </c>
      <c r="K45" s="13">
        <f t="shared" si="199"/>
        <v>0</v>
      </c>
      <c r="L45" s="12">
        <f t="shared" si="286"/>
        <v>0</v>
      </c>
      <c r="M45" s="13">
        <f t="shared" ref="M45" si="287">M17</f>
        <v>0</v>
      </c>
      <c r="N45" s="32">
        <f t="shared" si="201"/>
        <v>0</v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>
        <f t="shared" si="197"/>
        <v>0</v>
      </c>
      <c r="J46" s="12">
        <f t="shared" ref="J46:L46" si="296">IFERROR(I46/I$51,"")</f>
        <v>0</v>
      </c>
      <c r="K46" s="13">
        <f t="shared" si="199"/>
        <v>0</v>
      </c>
      <c r="L46" s="12">
        <f t="shared" si="296"/>
        <v>0</v>
      </c>
      <c r="M46" s="13">
        <f t="shared" ref="M46" si="297">M18</f>
        <v>0</v>
      </c>
      <c r="N46" s="32">
        <f t="shared" si="201"/>
        <v>0</v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>
        <f t="shared" si="197"/>
        <v>0</v>
      </c>
      <c r="J47" s="12">
        <f t="shared" ref="J47:L47" si="306">IFERROR(I47/I$51,"")</f>
        <v>0</v>
      </c>
      <c r="K47" s="13">
        <f t="shared" si="199"/>
        <v>0</v>
      </c>
      <c r="L47" s="12">
        <f t="shared" si="306"/>
        <v>0</v>
      </c>
      <c r="M47" s="13">
        <f t="shared" ref="M47" si="307">M19</f>
        <v>0</v>
      </c>
      <c r="N47" s="32">
        <f t="shared" si="201"/>
        <v>0</v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>
        <f t="shared" si="197"/>
        <v>0</v>
      </c>
      <c r="J48" s="12">
        <f t="shared" ref="J48:L48" si="316">IFERROR(I48/I$51,"")</f>
        <v>0</v>
      </c>
      <c r="K48" s="13">
        <f t="shared" si="199"/>
        <v>0</v>
      </c>
      <c r="L48" s="12">
        <f t="shared" si="316"/>
        <v>0</v>
      </c>
      <c r="M48" s="13">
        <f t="shared" ref="M48" si="317">M20</f>
        <v>0</v>
      </c>
      <c r="N48" s="32">
        <f t="shared" si="201"/>
        <v>0</v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11500</v>
      </c>
      <c r="H49" s="33">
        <f t="shared" ref="H49" si="325">IFERROR(G49/G$51,"")</f>
        <v>7.9092616507907415E-3</v>
      </c>
      <c r="I49" s="11">
        <f t="shared" si="197"/>
        <v>0</v>
      </c>
      <c r="J49" s="12">
        <f t="shared" ref="J49:L49" si="326">IFERROR(I49/I$51,"")</f>
        <v>0</v>
      </c>
      <c r="K49" s="13">
        <f t="shared" si="199"/>
        <v>0</v>
      </c>
      <c r="L49" s="12">
        <f t="shared" si="326"/>
        <v>0</v>
      </c>
      <c r="M49" s="13">
        <f t="shared" ref="M49" si="327">M21</f>
        <v>11500</v>
      </c>
      <c r="N49" s="32">
        <f t="shared" si="201"/>
        <v>7.9535402590917605E-3</v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>
        <f t="shared" si="197"/>
        <v>0</v>
      </c>
      <c r="J50" s="12">
        <f t="shared" ref="J50:L50" si="336">IFERROR(I50/I$51,"")</f>
        <v>0</v>
      </c>
      <c r="K50" s="13">
        <f t="shared" si="199"/>
        <v>0</v>
      </c>
      <c r="L50" s="12">
        <f t="shared" si="336"/>
        <v>0</v>
      </c>
      <c r="M50" s="13">
        <f t="shared" ref="M50" si="337">M22</f>
        <v>0</v>
      </c>
      <c r="N50" s="32">
        <f t="shared" si="201"/>
        <v>0</v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2739.8073200000003</v>
      </c>
      <c r="D51" s="19">
        <f t="shared" si="194"/>
        <v>1</v>
      </c>
      <c r="E51" s="23">
        <f>SUM(E36:E50)</f>
        <v>2739.8073200000003</v>
      </c>
      <c r="F51" s="19">
        <f t="shared" si="194"/>
        <v>1</v>
      </c>
      <c r="G51" s="23">
        <f>SUM(G36:G50)</f>
        <v>1453991.5996900001</v>
      </c>
      <c r="H51" s="34">
        <f t="shared" ref="H51" si="344">IFERROR(G51/G$51,"")</f>
        <v>1</v>
      </c>
      <c r="I51" s="20">
        <f>SUM(I36:I50)</f>
        <v>50904.332439999998</v>
      </c>
      <c r="J51" s="21">
        <f t="shared" ref="J51:L51" si="345">IFERROR(I51/I$51,"")</f>
        <v>1</v>
      </c>
      <c r="K51" s="22">
        <f>SUM(K36:K50)</f>
        <v>50904.332439999998</v>
      </c>
      <c r="L51" s="21">
        <f t="shared" si="345"/>
        <v>1</v>
      </c>
      <c r="M51" s="22">
        <f>SUM(M36:M50)</f>
        <v>1445897</v>
      </c>
      <c r="N51" s="35">
        <f t="shared" si="201"/>
        <v>1</v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2739.8073200000003</v>
      </c>
      <c r="D53" s="9">
        <f>IFERROR(C53/C$55,"")</f>
        <v>0.99999998175054183</v>
      </c>
      <c r="E53" s="5">
        <f t="shared" si="350"/>
        <v>2739.8073200000003</v>
      </c>
      <c r="F53" s="9">
        <f>IFERROR(E53/E$55,"")</f>
        <v>0.99999998175054183</v>
      </c>
      <c r="G53" s="5">
        <f t="shared" ref="G53" si="351">G25</f>
        <v>1442491.5996900001</v>
      </c>
      <c r="H53" s="31">
        <f>IFERROR(G53/G$55,"")</f>
        <v>0.99209073834920924</v>
      </c>
      <c r="I53" s="54">
        <f t="shared" ref="I53:I54" si="352">IF(I$23=0,"",I25+C53)</f>
        <v>50904.331889999994</v>
      </c>
      <c r="J53" s="55">
        <f>IFERROR(I53/I$55,"")</f>
        <v>0.99999999901776526</v>
      </c>
      <c r="K53" s="56">
        <f t="shared" ref="K53:K54" si="353">IF(K$23=0,"",K25+E53)</f>
        <v>50904.331889999994</v>
      </c>
      <c r="L53" s="55">
        <f>IFERROR(K53/K$55,"")</f>
        <v>0.99999999901776526</v>
      </c>
      <c r="M53" s="56">
        <f t="shared" ref="M53" si="354">M25</f>
        <v>1434397</v>
      </c>
      <c r="N53" s="57">
        <f>IFERROR(M53/M$55,"")</f>
        <v>0.99204645974090822</v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5.0000000046566127E-5</v>
      </c>
      <c r="D54" s="16">
        <f t="shared" ref="D54:F55" si="361">IFERROR(C54/C$55,"")</f>
        <v>1.824945818967051E-8</v>
      </c>
      <c r="E54" s="6">
        <f t="shared" si="350"/>
        <v>5.0000000046566127E-5</v>
      </c>
      <c r="F54" s="16">
        <f t="shared" si="361"/>
        <v>1.824945818967051E-8</v>
      </c>
      <c r="G54" s="6">
        <f t="shared" ref="G54" si="362">G26</f>
        <v>11500</v>
      </c>
      <c r="H54" s="33">
        <f t="shared" ref="H54" si="363">IFERROR(G54/G$55,"")</f>
        <v>7.9092616507907415E-3</v>
      </c>
      <c r="I54" s="11">
        <f t="shared" si="352"/>
        <v>5.0000000046566127E-5</v>
      </c>
      <c r="J54" s="12">
        <f t="shared" ref="J54:L54" si="364">IFERROR(I54/I$55,"")</f>
        <v>9.8223467710960656E-10</v>
      </c>
      <c r="K54" s="13">
        <f t="shared" si="353"/>
        <v>5.0000000046566127E-5</v>
      </c>
      <c r="L54" s="12">
        <f t="shared" si="364"/>
        <v>9.8223467710960656E-10</v>
      </c>
      <c r="M54" s="13">
        <f t="shared" ref="M54" si="365">M26</f>
        <v>11500</v>
      </c>
      <c r="N54" s="32">
        <f t="shared" ref="N54" si="366">IFERROR(M54/M$55,"")</f>
        <v>7.9535402590917605E-3</v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2739.8073700000004</v>
      </c>
      <c r="D55" s="19">
        <f t="shared" si="361"/>
        <v>1</v>
      </c>
      <c r="E55" s="23">
        <f>SUM(E53:E54)</f>
        <v>2739.8073700000004</v>
      </c>
      <c r="F55" s="19">
        <f t="shared" si="361"/>
        <v>1</v>
      </c>
      <c r="G55" s="23">
        <f>SUM(G53:G54)</f>
        <v>1453991.5996900001</v>
      </c>
      <c r="H55" s="34">
        <f t="shared" ref="H55" si="373">IFERROR(G55/G$55,"")</f>
        <v>1</v>
      </c>
      <c r="I55" s="20">
        <f>SUM(I53:I54)</f>
        <v>50904.331939999996</v>
      </c>
      <c r="J55" s="21">
        <f t="shared" ref="J55:L55" si="374">IFERROR(I55/I$55,"")</f>
        <v>1</v>
      </c>
      <c r="K55" s="22">
        <f>SUM(K53:K54)</f>
        <v>50904.331939999996</v>
      </c>
      <c r="L55" s="21">
        <f t="shared" si="374"/>
        <v>1</v>
      </c>
      <c r="M55" s="22">
        <f>SUM(M53:M54)</f>
        <v>1445897</v>
      </c>
      <c r="N55" s="35">
        <f t="shared" ref="N55" si="375">IFERROR(M55/M$55,"")</f>
        <v>1</v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1894.3270000000002</v>
      </c>
      <c r="D57" s="9">
        <f>IFERROR(C57/C$59,"")</f>
        <v>0.69140882703735473</v>
      </c>
      <c r="E57" s="5">
        <f t="shared" si="380"/>
        <v>1894.3270000000002</v>
      </c>
      <c r="F57" s="9">
        <f>IFERROR(E57/E$59,"")</f>
        <v>0.69140882703735473</v>
      </c>
      <c r="G57" s="5">
        <f t="shared" ref="G57" si="381">G29</f>
        <v>140537.23710000003</v>
      </c>
      <c r="H57" s="31">
        <f>IFERROR(G57/G$59,"")</f>
        <v>9.6656154774184003E-2</v>
      </c>
      <c r="I57" s="54">
        <f t="shared" ref="I57:I58" si="382">IF(I$23=0,"",I29+C57)</f>
        <v>3576.3590899999981</v>
      </c>
      <c r="J57" s="55">
        <f>IFERROR(I57/I$59,"")</f>
        <v>7.0256478254451651E-2</v>
      </c>
      <c r="K57" s="56">
        <f t="shared" ref="K57:K58" si="383">IF(K$23=0,"",K29+E57)</f>
        <v>3576.3590899999981</v>
      </c>
      <c r="L57" s="55">
        <f>IFERROR(K57/K$59,"")</f>
        <v>7.0256478254451651E-2</v>
      </c>
      <c r="M57" s="56">
        <f t="shared" ref="M57" si="384">M29</f>
        <v>113777</v>
      </c>
      <c r="N57" s="57">
        <f>IFERROR(M57/M$59,"")</f>
        <v>7.8689560874668107E-2</v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845.48037000000011</v>
      </c>
      <c r="D58" s="16">
        <f t="shared" ref="D58:F59" si="391">IFERROR(C58/C$59,"")</f>
        <v>0.30859117296264515</v>
      </c>
      <c r="E58" s="6">
        <f t="shared" si="380"/>
        <v>845.48037000000011</v>
      </c>
      <c r="F58" s="16">
        <f t="shared" si="391"/>
        <v>0.30859117296264515</v>
      </c>
      <c r="G58" s="6">
        <f t="shared" ref="G58" si="392">G30</f>
        <v>1313454.36259</v>
      </c>
      <c r="H58" s="33">
        <f t="shared" ref="H58" si="393">IFERROR(G58/G$59,"")</f>
        <v>0.90334384522581601</v>
      </c>
      <c r="I58" s="11">
        <f t="shared" si="382"/>
        <v>47327.972849999998</v>
      </c>
      <c r="J58" s="12">
        <f t="shared" ref="J58:L58" si="394">IFERROR(I58/I$59,"")</f>
        <v>0.92974352174554831</v>
      </c>
      <c r="K58" s="13">
        <f t="shared" si="383"/>
        <v>47327.972849999998</v>
      </c>
      <c r="L58" s="12">
        <f t="shared" si="394"/>
        <v>0.92974352174554831</v>
      </c>
      <c r="M58" s="13">
        <f t="shared" ref="M58" si="395">M30</f>
        <v>1332120</v>
      </c>
      <c r="N58" s="32">
        <f t="shared" ref="N58" si="396">IFERROR(M58/M$59,"")</f>
        <v>0.92131043912533184</v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2739.8073700000004</v>
      </c>
      <c r="D59" s="19">
        <f t="shared" si="391"/>
        <v>1</v>
      </c>
      <c r="E59" s="23">
        <f>SUM(E57:E58)</f>
        <v>2739.8073700000004</v>
      </c>
      <c r="F59" s="19">
        <f t="shared" si="391"/>
        <v>1</v>
      </c>
      <c r="G59" s="23">
        <f>SUM(G57:G58)</f>
        <v>1453991.5996900001</v>
      </c>
      <c r="H59" s="34">
        <f t="shared" ref="H59" si="403">IFERROR(G59/G$59,"")</f>
        <v>1</v>
      </c>
      <c r="I59" s="20">
        <f>SUM(I57:I58)</f>
        <v>50904.331939999996</v>
      </c>
      <c r="J59" s="21">
        <f t="shared" ref="J59:L59" si="404">IFERROR(I59/I$59,"")</f>
        <v>1</v>
      </c>
      <c r="K59" s="22">
        <f>SUM(K57:K58)</f>
        <v>50904.331939999996</v>
      </c>
      <c r="L59" s="21">
        <f t="shared" si="404"/>
        <v>1</v>
      </c>
      <c r="M59" s="22">
        <f>SUM(M57:M58)</f>
        <v>1445897</v>
      </c>
      <c r="N59" s="35">
        <f t="shared" ref="N59" si="405">IFERROR(M59/M$59,"")</f>
        <v>1</v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K34:L34"/>
    <mergeCell ref="M34:N34"/>
    <mergeCell ref="O34:P34"/>
    <mergeCell ref="Q34:R34"/>
    <mergeCell ref="S34:T34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abSelected="1" topLeftCell="A28" zoomScaleNormal="100" workbookViewId="0">
      <selection activeCell="F48" sqref="F48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2025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1707.28451</v>
      </c>
      <c r="D8" s="9">
        <f>IFERROR(C8/C$23,"")</f>
        <v>0.15225532093347441</v>
      </c>
      <c r="E8" s="3">
        <v>1707.28451</v>
      </c>
      <c r="F8" s="9">
        <f>IFERROR(E8/E$23,"")</f>
        <v>0.15225532093347441</v>
      </c>
      <c r="G8" s="3">
        <v>103892.15789999999</v>
      </c>
      <c r="H8" s="9">
        <f>IFERROR(G8/G$23,"")</f>
        <v>4.9086418135907889E-2</v>
      </c>
      <c r="I8" s="39">
        <v>-3125.07971</v>
      </c>
      <c r="J8" s="12">
        <f>IFERROR(I8/I$23,"")</f>
        <v>-8.8643725269508644E-2</v>
      </c>
      <c r="K8" s="40">
        <v>-3125.07971</v>
      </c>
      <c r="L8" s="12">
        <f>IFERROR(K8/K$23,"")</f>
        <v>-8.8643725269508644E-2</v>
      </c>
      <c r="M8" s="40">
        <v>145005</v>
      </c>
      <c r="N8" s="12">
        <f>IFERROR(M8/M$23,"")</f>
        <v>6.8202053610609797E-2</v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301.03135000000469</v>
      </c>
      <c r="D9" s="16">
        <f t="shared" ref="D9:F23" si="0">IFERROR(C9/C$23,"")</f>
        <v>2.6845920839103598E-2</v>
      </c>
      <c r="E9" s="4">
        <v>301.03135000000469</v>
      </c>
      <c r="F9" s="16">
        <f t="shared" si="0"/>
        <v>2.6845920839103598E-2</v>
      </c>
      <c r="G9" s="4">
        <v>215957</v>
      </c>
      <c r="H9" s="16">
        <f t="shared" ref="H9:H23" si="1">IFERROR(G9/G$23,"")</f>
        <v>0.10203422294471622</v>
      </c>
      <c r="I9" s="39">
        <v>5243.4086699999752</v>
      </c>
      <c r="J9" s="12">
        <f t="shared" ref="J9:J23" si="2">IFERROR(I9/I$23,"")</f>
        <v>0.14873069513456907</v>
      </c>
      <c r="K9" s="40">
        <v>5243.4086699999752</v>
      </c>
      <c r="L9" s="12">
        <f t="shared" ref="L9:L23" si="3">IFERROR(K9/K$23,"")</f>
        <v>0.14873069513456907</v>
      </c>
      <c r="M9" s="40">
        <v>225000</v>
      </c>
      <c r="N9" s="12">
        <f t="shared" ref="N9:N23" si="4">IFERROR(M9/M$23,"")</f>
        <v>0.10582712363288994</v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>
        <v>0</v>
      </c>
      <c r="J10" s="12">
        <f t="shared" si="2"/>
        <v>0</v>
      </c>
      <c r="K10" s="40">
        <v>0</v>
      </c>
      <c r="L10" s="12">
        <f t="shared" si="3"/>
        <v>0</v>
      </c>
      <c r="M10" s="40"/>
      <c r="N10" s="12">
        <f t="shared" si="4"/>
        <v>0</v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1027.9086200000027</v>
      </c>
      <c r="D11" s="16">
        <f t="shared" si="0"/>
        <v>9.1668703084751349E-2</v>
      </c>
      <c r="E11" s="4">
        <v>1027.9086200000027</v>
      </c>
      <c r="F11" s="16">
        <f t="shared" si="0"/>
        <v>9.1668703084751349E-2</v>
      </c>
      <c r="G11" s="4">
        <v>213683</v>
      </c>
      <c r="H11" s="16">
        <f t="shared" si="1"/>
        <v>0.10095981543314547</v>
      </c>
      <c r="I11" s="39">
        <v>2323.0954099999835</v>
      </c>
      <c r="J11" s="12">
        <f t="shared" si="2"/>
        <v>6.5895225212957875E-2</v>
      </c>
      <c r="K11" s="40">
        <v>2323.0954099999835</v>
      </c>
      <c r="L11" s="12">
        <f t="shared" si="3"/>
        <v>6.5895225212957875E-2</v>
      </c>
      <c r="M11" s="40">
        <v>198581</v>
      </c>
      <c r="N11" s="12">
        <f t="shared" si="4"/>
        <v>9.3401137947301857E-2</v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159.99999999999997</v>
      </c>
      <c r="D12" s="16">
        <f t="shared" si="0"/>
        <v>1.4268770791668403E-2</v>
      </c>
      <c r="E12" s="4">
        <v>159.99999999999997</v>
      </c>
      <c r="F12" s="16">
        <f t="shared" si="0"/>
        <v>1.4268770791668403E-2</v>
      </c>
      <c r="G12" s="4">
        <v>14615</v>
      </c>
      <c r="H12" s="16">
        <f t="shared" si="1"/>
        <v>6.9052180218146554E-3</v>
      </c>
      <c r="I12" s="39">
        <v>326.5067499999999</v>
      </c>
      <c r="J12" s="12">
        <f t="shared" si="2"/>
        <v>9.2614516529052424E-3</v>
      </c>
      <c r="K12" s="40">
        <v>326.5067499999999</v>
      </c>
      <c r="L12" s="12">
        <f t="shared" si="3"/>
        <v>9.2614516529052424E-3</v>
      </c>
      <c r="M12" s="40">
        <v>13708</v>
      </c>
      <c r="N12" s="12">
        <f t="shared" si="4"/>
        <v>6.447458714487357E-3</v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3005.530729999994</v>
      </c>
      <c r="D13" s="16">
        <f t="shared" si="0"/>
        <v>0.26803268183553586</v>
      </c>
      <c r="E13" s="4">
        <v>3005.530729999994</v>
      </c>
      <c r="F13" s="16">
        <f t="shared" si="0"/>
        <v>0.26803268183553586</v>
      </c>
      <c r="G13" s="4">
        <v>58525.46948</v>
      </c>
      <c r="H13" s="16">
        <f t="shared" si="1"/>
        <v>2.7651804761440957E-2</v>
      </c>
      <c r="I13" s="39">
        <v>-3986.6974369599984</v>
      </c>
      <c r="J13" s="12">
        <f t="shared" si="2"/>
        <v>-0.11308374349738951</v>
      </c>
      <c r="K13" s="40">
        <v>-3986.6974369599984</v>
      </c>
      <c r="L13" s="12">
        <f t="shared" si="3"/>
        <v>-0.11308374349738951</v>
      </c>
      <c r="M13" s="40">
        <v>55794</v>
      </c>
      <c r="N13" s="12">
        <f t="shared" si="4"/>
        <v>2.6242304604326496E-2</v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-850.5045068999998</v>
      </c>
      <c r="D14" s="16">
        <f t="shared" si="0"/>
        <v>-7.5847836663981608E-2</v>
      </c>
      <c r="E14" s="4">
        <v>-850.5045068999998</v>
      </c>
      <c r="F14" s="16">
        <f t="shared" si="0"/>
        <v>-7.5847836663981608E-2</v>
      </c>
      <c r="G14" s="4">
        <v>85695</v>
      </c>
      <c r="H14" s="16">
        <f t="shared" si="1"/>
        <v>4.0488721065987471E-2</v>
      </c>
      <c r="I14" s="39">
        <v>7580.6479268999992</v>
      </c>
      <c r="J14" s="12">
        <f t="shared" si="2"/>
        <v>0.21502711436342653</v>
      </c>
      <c r="K14" s="40">
        <v>7580.6479268999992</v>
      </c>
      <c r="L14" s="12">
        <f t="shared" si="3"/>
        <v>0.21502711436342653</v>
      </c>
      <c r="M14" s="40">
        <v>43168</v>
      </c>
      <c r="N14" s="12">
        <f t="shared" si="4"/>
        <v>2.0303756768820413E-2</v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-92</v>
      </c>
      <c r="D15" s="16">
        <f t="shared" si="0"/>
        <v>-8.2045432052093338E-3</v>
      </c>
      <c r="E15" s="4">
        <v>-92</v>
      </c>
      <c r="F15" s="16">
        <f t="shared" si="0"/>
        <v>-8.2045432052093338E-3</v>
      </c>
      <c r="G15" s="4">
        <v>1061</v>
      </c>
      <c r="H15" s="16">
        <f t="shared" si="1"/>
        <v>5.0129567712250077E-4</v>
      </c>
      <c r="I15" s="39">
        <v>83</v>
      </c>
      <c r="J15" s="12">
        <f t="shared" si="2"/>
        <v>2.3543172911161419E-3</v>
      </c>
      <c r="K15" s="40">
        <v>83</v>
      </c>
      <c r="L15" s="12">
        <f t="shared" si="3"/>
        <v>2.3543172911161419E-3</v>
      </c>
      <c r="M15" s="40">
        <v>1144</v>
      </c>
      <c r="N15" s="12">
        <f t="shared" si="4"/>
        <v>5.3807213082678268E-4</v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2148.1463699999999</v>
      </c>
      <c r="D16" s="16">
        <f t="shared" si="0"/>
        <v>0.1915713011280282</v>
      </c>
      <c r="E16" s="4">
        <v>2148.1463699999999</v>
      </c>
      <c r="F16" s="16">
        <f t="shared" si="0"/>
        <v>0.1915713011280282</v>
      </c>
      <c r="G16" s="4">
        <v>140489.20104000001</v>
      </c>
      <c r="H16" s="16">
        <f t="shared" si="1"/>
        <v>6.6377595818799207E-2</v>
      </c>
      <c r="I16" s="39">
        <v>2555.6908699999999</v>
      </c>
      <c r="J16" s="12">
        <f t="shared" si="2"/>
        <v>7.2492857903477773E-2</v>
      </c>
      <c r="K16" s="40">
        <v>2555.6908699999999</v>
      </c>
      <c r="L16" s="12">
        <f t="shared" si="3"/>
        <v>7.2492857903477773E-2</v>
      </c>
      <c r="M16" s="40">
        <v>153171</v>
      </c>
      <c r="N16" s="12">
        <f t="shared" si="4"/>
        <v>7.2042872684326159E-2</v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>
        <v>0</v>
      </c>
      <c r="J17" s="12">
        <f t="shared" si="2"/>
        <v>0</v>
      </c>
      <c r="K17" s="40">
        <v>0</v>
      </c>
      <c r="L17" s="12">
        <f t="shared" si="3"/>
        <v>0</v>
      </c>
      <c r="M17" s="40">
        <v>0</v>
      </c>
      <c r="N17" s="12">
        <f t="shared" si="4"/>
        <v>0</v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-4924.0547799999995</v>
      </c>
      <c r="D18" s="16">
        <f t="shared" si="0"/>
        <v>-0.43912630638399491</v>
      </c>
      <c r="E18" s="4">
        <v>-4924.0547799999995</v>
      </c>
      <c r="F18" s="16">
        <f t="shared" si="0"/>
        <v>-0.43912630638399491</v>
      </c>
      <c r="G18" s="4">
        <v>16127</v>
      </c>
      <c r="H18" s="16">
        <f t="shared" si="1"/>
        <v>7.6195997973181624E-3</v>
      </c>
      <c r="I18" s="39">
        <v>10337.632519999999</v>
      </c>
      <c r="J18" s="12">
        <f t="shared" si="2"/>
        <v>0.29322972278362086</v>
      </c>
      <c r="K18" s="40">
        <v>10337.632519999999</v>
      </c>
      <c r="L18" s="12">
        <f t="shared" si="3"/>
        <v>0.29322972278362086</v>
      </c>
      <c r="M18" s="40">
        <v>16869</v>
      </c>
      <c r="N18" s="12">
        <f t="shared" si="4"/>
        <v>7.9342122158365357E-3</v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115</v>
      </c>
      <c r="D19" s="16">
        <f t="shared" si="0"/>
        <v>1.0255679006511666E-2</v>
      </c>
      <c r="E19" s="4">
        <v>115</v>
      </c>
      <c r="F19" s="16">
        <f t="shared" si="0"/>
        <v>1.0255679006511666E-2</v>
      </c>
      <c r="G19" s="4">
        <v>15445.53052</v>
      </c>
      <c r="H19" s="16">
        <f t="shared" si="1"/>
        <v>7.2976226960788431E-3</v>
      </c>
      <c r="I19" s="39">
        <v>117</v>
      </c>
      <c r="J19" s="12">
        <f t="shared" si="2"/>
        <v>3.3187364224167297E-3</v>
      </c>
      <c r="K19" s="40">
        <v>117</v>
      </c>
      <c r="L19" s="12">
        <f t="shared" si="3"/>
        <v>3.3187364224167297E-3</v>
      </c>
      <c r="M19" s="40">
        <v>15563</v>
      </c>
      <c r="N19" s="12">
        <f t="shared" si="4"/>
        <v>7.3199445559940721E-3</v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427.19974000000025</v>
      </c>
      <c r="D20" s="16">
        <f t="shared" si="0"/>
        <v>3.8097594827002125E-2</v>
      </c>
      <c r="E20" s="4">
        <v>427.19974000000025</v>
      </c>
      <c r="F20" s="16">
        <f t="shared" si="0"/>
        <v>3.8097594827002125E-2</v>
      </c>
      <c r="G20" s="4">
        <v>114254</v>
      </c>
      <c r="H20" s="16">
        <f t="shared" si="1"/>
        <v>5.3982126573001138E-2</v>
      </c>
      <c r="I20" s="39">
        <v>-3200.4379399999989</v>
      </c>
      <c r="J20" s="12">
        <f t="shared" si="2"/>
        <v>-9.0781281702242436E-2</v>
      </c>
      <c r="K20" s="40">
        <v>-3200.4379399999989</v>
      </c>
      <c r="L20" s="12">
        <f t="shared" si="3"/>
        <v>-9.0781281702242436E-2</v>
      </c>
      <c r="M20" s="40">
        <v>109018</v>
      </c>
      <c r="N20" s="12">
        <f>IFERROR(M20/M$23,"")</f>
        <v>5.1275828285379535E-2</v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8187.7574399999994</v>
      </c>
      <c r="D21" s="16">
        <f t="shared" si="0"/>
        <v>0.73018271380711042</v>
      </c>
      <c r="E21" s="4">
        <v>8187.7574399999994</v>
      </c>
      <c r="F21" s="16">
        <f t="shared" si="0"/>
        <v>0.73018271380711042</v>
      </c>
      <c r="G21" s="4">
        <v>1136771</v>
      </c>
      <c r="H21" s="16">
        <f t="shared" si="1"/>
        <v>0.53709555907466766</v>
      </c>
      <c r="I21" s="39">
        <v>16999.614459999997</v>
      </c>
      <c r="J21" s="12">
        <f t="shared" si="2"/>
        <v>0.48219862970465044</v>
      </c>
      <c r="K21" s="40">
        <v>16999.614459999997</v>
      </c>
      <c r="L21" s="12">
        <f t="shared" si="3"/>
        <v>0.48219862970465044</v>
      </c>
      <c r="M21" s="40">
        <v>1149088</v>
      </c>
      <c r="N21" s="12">
        <f t="shared" si="4"/>
        <v>0.54046523484920106</v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>
        <v>0</v>
      </c>
      <c r="J22" s="12">
        <f t="shared" si="2"/>
        <v>0</v>
      </c>
      <c r="K22" s="40">
        <v>0</v>
      </c>
      <c r="L22" s="12">
        <f t="shared" si="3"/>
        <v>0</v>
      </c>
      <c r="M22" s="40">
        <v>0</v>
      </c>
      <c r="N22" s="12">
        <f t="shared" si="4"/>
        <v>0</v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11213.2994731</v>
      </c>
      <c r="D23" s="19">
        <f t="shared" si="0"/>
        <v>1</v>
      </c>
      <c r="E23" s="18">
        <f>SUM(E8:E22)</f>
        <v>11213.2994731</v>
      </c>
      <c r="F23" s="19">
        <f t="shared" si="0"/>
        <v>1</v>
      </c>
      <c r="G23" s="18">
        <f>SUM(G8:G22)</f>
        <v>2116515.3589399997</v>
      </c>
      <c r="H23" s="19">
        <f t="shared" si="1"/>
        <v>1</v>
      </c>
      <c r="I23" s="20">
        <f>SUM(I8:I22)</f>
        <v>35254.381519939954</v>
      </c>
      <c r="J23" s="21">
        <f t="shared" si="2"/>
        <v>1</v>
      </c>
      <c r="K23" s="22">
        <f>SUM(K8:K22)</f>
        <v>35254.381519939954</v>
      </c>
      <c r="L23" s="21">
        <f t="shared" si="3"/>
        <v>1</v>
      </c>
      <c r="M23" s="22">
        <f>SUM(M8:M22)</f>
        <v>2126109</v>
      </c>
      <c r="N23" s="21">
        <f t="shared" si="4"/>
        <v>1</v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14382.887234064001</v>
      </c>
      <c r="D25" s="9">
        <f>IFERROR(C25/C$27,"")</f>
        <v>1.2827094721937686</v>
      </c>
      <c r="E25" s="3">
        <v>14382.887234064001</v>
      </c>
      <c r="F25" s="9">
        <f>IFERROR(E25/E$27,"")</f>
        <v>1.2827094721937686</v>
      </c>
      <c r="G25" s="3">
        <v>2054631.3589400002</v>
      </c>
      <c r="H25" s="9">
        <f>IFERROR(G25/G$27,"")</f>
        <v>0.97076137447403499</v>
      </c>
      <c r="I25" s="60">
        <v>32646.650398139958</v>
      </c>
      <c r="J25" s="55">
        <f>IFERROR(I25/I$27,"")</f>
        <v>0.92603100637788627</v>
      </c>
      <c r="K25" s="61">
        <v>32646.650398139958</v>
      </c>
      <c r="L25" s="55">
        <f>IFERROR(K25/K$27,"")</f>
        <v>0.92603100637788627</v>
      </c>
      <c r="M25" s="61">
        <v>2064225</v>
      </c>
      <c r="N25" s="57">
        <f>IFERROR(M25/M$27,"")</f>
        <v>0.97089330791600992</v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-3169.9917609640002</v>
      </c>
      <c r="D26" s="16">
        <f t="shared" ref="D26:F27" si="11">IFERROR(C26/C$27,"")</f>
        <v>-0.28270947219376874</v>
      </c>
      <c r="E26" s="4">
        <v>-3169.9917609640002</v>
      </c>
      <c r="F26" s="16">
        <f t="shared" si="11"/>
        <v>-0.28270947219376874</v>
      </c>
      <c r="G26" s="4">
        <v>61884</v>
      </c>
      <c r="H26" s="16">
        <f t="shared" ref="H26:H27" si="12">IFERROR(G26/G$27,"")</f>
        <v>2.923862552596497E-2</v>
      </c>
      <c r="I26" s="39">
        <v>2607.7311218000013</v>
      </c>
      <c r="J26" s="12">
        <f t="shared" ref="J26:J27" si="13">IFERROR(I26/I$27,"")</f>
        <v>7.3968993622113677E-2</v>
      </c>
      <c r="K26" s="40">
        <v>2607.7311218000013</v>
      </c>
      <c r="L26" s="12">
        <f t="shared" ref="L26:L27" si="14">IFERROR(K26/K$27,"")</f>
        <v>7.3968993622113677E-2</v>
      </c>
      <c r="M26" s="40">
        <v>61884</v>
      </c>
      <c r="N26" s="32">
        <f t="shared" ref="N26:N27" si="15">IFERROR(M26/M$27,"")</f>
        <v>2.9106692083990051E-2</v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11212.895473100001</v>
      </c>
      <c r="D27" s="19">
        <f t="shared" si="11"/>
        <v>1</v>
      </c>
      <c r="E27" s="29">
        <f>SUM(E25:E26)</f>
        <v>11212.895473100001</v>
      </c>
      <c r="F27" s="19">
        <f t="shared" si="11"/>
        <v>1</v>
      </c>
      <c r="G27" s="23">
        <f>SUM(G25:G26)</f>
        <v>2116515.3589400002</v>
      </c>
      <c r="H27" s="19">
        <f t="shared" si="12"/>
        <v>1</v>
      </c>
      <c r="I27" s="20">
        <f>SUM(I25:I26)</f>
        <v>35254.381519939961</v>
      </c>
      <c r="J27" s="21">
        <f t="shared" si="13"/>
        <v>1</v>
      </c>
      <c r="K27" s="22">
        <f>SUM(K25:K26)</f>
        <v>35254.381519939961</v>
      </c>
      <c r="L27" s="21">
        <f t="shared" si="14"/>
        <v>1</v>
      </c>
      <c r="M27" s="22">
        <f>SUM(M25:M26)</f>
        <v>2126109</v>
      </c>
      <c r="N27" s="35">
        <f t="shared" si="15"/>
        <v>1</v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19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1795.3041731000067</v>
      </c>
      <c r="D29" s="9">
        <f>IFERROR(C29/C$31,"")</f>
        <v>0.16011066699114279</v>
      </c>
      <c r="E29" s="3">
        <v>1795.3041731000067</v>
      </c>
      <c r="F29" s="9">
        <f>IFERROR(E29/E$31,"")</f>
        <v>0.16011066699114279</v>
      </c>
      <c r="G29" s="3">
        <v>631391.35894000018</v>
      </c>
      <c r="H29" s="9">
        <f>IFERROR(G29/G$31,"")</f>
        <v>0.29831645505101156</v>
      </c>
      <c r="I29" s="60">
        <v>12973.867699939963</v>
      </c>
      <c r="J29" s="55">
        <f>IFERROR(I29/I$31,"")</f>
        <v>0.36800724167014293</v>
      </c>
      <c r="K29" s="61">
        <v>12973.867699939963</v>
      </c>
      <c r="L29" s="55">
        <f>IFERROR(K29/K$31,"")</f>
        <v>0.36800724167014293</v>
      </c>
      <c r="M29" s="61">
        <v>640985</v>
      </c>
      <c r="N29" s="57">
        <f>IFERROR(M29/M$31,"")</f>
        <v>0.30148266151923536</v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9417.5912999999946</v>
      </c>
      <c r="D30" s="16">
        <f t="shared" ref="D30:F31" si="22">IFERROR(C30/C$31,"")</f>
        <v>0.83988933300885726</v>
      </c>
      <c r="E30" s="4">
        <v>9417.5912999999946</v>
      </c>
      <c r="F30" s="16">
        <f t="shared" si="22"/>
        <v>0.83988933300885726</v>
      </c>
      <c r="G30" s="4">
        <v>1485124</v>
      </c>
      <c r="H30" s="16">
        <f t="shared" ref="H30:H31" si="23">IFERROR(G30/G$31,"")</f>
        <v>0.70168354494898844</v>
      </c>
      <c r="I30" s="39">
        <v>22280.513819999993</v>
      </c>
      <c r="J30" s="12">
        <f t="shared" ref="J30:J31" si="24">IFERROR(I30/I$31,"")</f>
        <v>0.63199275832985713</v>
      </c>
      <c r="K30" s="40">
        <v>22280.513819999993</v>
      </c>
      <c r="L30" s="12">
        <f t="shared" ref="L30:L31" si="25">IFERROR(K30/K$31,"")</f>
        <v>0.63199275832985713</v>
      </c>
      <c r="M30" s="40">
        <v>1485124</v>
      </c>
      <c r="N30" s="32">
        <f t="shared" ref="N30:N31" si="26">IFERROR(M30/M$31,"")</f>
        <v>0.69851733848076458</v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11212.895473100001</v>
      </c>
      <c r="D31" s="19">
        <f t="shared" si="22"/>
        <v>1</v>
      </c>
      <c r="E31" s="29">
        <f>SUM(E29:E30)</f>
        <v>11212.895473100001</v>
      </c>
      <c r="F31" s="19">
        <f t="shared" si="22"/>
        <v>1</v>
      </c>
      <c r="G31" s="29">
        <f>SUM(G29:G30)</f>
        <v>2116515.3589400002</v>
      </c>
      <c r="H31" s="19">
        <f t="shared" si="23"/>
        <v>1</v>
      </c>
      <c r="I31" s="20">
        <f>SUM(I29:I30)</f>
        <v>35254.381519939954</v>
      </c>
      <c r="J31" s="21">
        <f t="shared" si="24"/>
        <v>1</v>
      </c>
      <c r="K31" s="22">
        <f>SUM(K29:K30)</f>
        <v>35254.381519939954</v>
      </c>
      <c r="L31" s="21">
        <f t="shared" si="25"/>
        <v>1</v>
      </c>
      <c r="M31" s="22">
        <f>SUM(M29:M30)</f>
        <v>2126109</v>
      </c>
      <c r="N31" s="35">
        <f t="shared" si="26"/>
        <v>1</v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2025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1707.28451</v>
      </c>
      <c r="D36" s="9">
        <f>IFERROR(C36/C$51,"")</f>
        <v>0.15225532093347441</v>
      </c>
      <c r="E36" s="5">
        <f>E8</f>
        <v>1707.28451</v>
      </c>
      <c r="F36" s="9">
        <f>IFERROR(E36/E$51,"")</f>
        <v>0.15225532093347441</v>
      </c>
      <c r="G36" s="5">
        <f>G8</f>
        <v>103892.15789999999</v>
      </c>
      <c r="H36" s="31">
        <f>IFERROR(G36/G$51,"")</f>
        <v>4.9086418135907889E-2</v>
      </c>
      <c r="I36" s="54">
        <f>IF(I$23=0,"",I8+C36)</f>
        <v>-1417.7952</v>
      </c>
      <c r="J36" s="55">
        <f>IFERROR(I36/I$51,"")</f>
        <v>-3.0511425784565421E-2</v>
      </c>
      <c r="K36" s="56">
        <f>IF(K$23=0,"",K8+E36)</f>
        <v>-1417.7952</v>
      </c>
      <c r="L36" s="55">
        <f>IFERROR(K36/K$51,"")</f>
        <v>-3.0511425784565421E-2</v>
      </c>
      <c r="M36" s="56">
        <f>M8</f>
        <v>145005</v>
      </c>
      <c r="N36" s="57">
        <f>IFERROR(M36/M$51,"")</f>
        <v>6.8202053610609797E-2</v>
      </c>
      <c r="O36" s="107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301.03135000000469</v>
      </c>
      <c r="D37" s="16">
        <f t="shared" ref="D37:F51" si="34">IFERROR(C37/C$51,"")</f>
        <v>2.6845920839103598E-2</v>
      </c>
      <c r="E37" s="6">
        <f t="shared" si="33"/>
        <v>301.03135000000469</v>
      </c>
      <c r="F37" s="16">
        <f t="shared" si="34"/>
        <v>2.6845920839103598E-2</v>
      </c>
      <c r="G37" s="6">
        <f t="shared" ref="G37:G50" si="35">G9</f>
        <v>215957</v>
      </c>
      <c r="H37" s="33">
        <f t="shared" ref="H37:H51" si="36">IFERROR(G37/G$51,"")</f>
        <v>0.10203422294471622</v>
      </c>
      <c r="I37" s="11">
        <f t="shared" ref="I37:I50" si="37">IF(I$23=0,"",I9+C37)</f>
        <v>5544.44001999998</v>
      </c>
      <c r="J37" s="12">
        <f t="shared" ref="J37:L51" si="38">IFERROR(I37/I$51,"")</f>
        <v>0.11931819926263244</v>
      </c>
      <c r="K37" s="13">
        <f t="shared" ref="K37:K50" si="39">IF(K$23=0,"",K9+E37)</f>
        <v>5544.44001999998</v>
      </c>
      <c r="L37" s="12">
        <f t="shared" si="38"/>
        <v>0.11931819926263244</v>
      </c>
      <c r="M37" s="13">
        <f t="shared" ref="M37:M50" si="40">M9</f>
        <v>225000</v>
      </c>
      <c r="N37" s="32">
        <f t="shared" ref="N37:N51" si="41">IFERROR(M37/M$51,"")</f>
        <v>0.10582712363288994</v>
      </c>
      <c r="O37" s="108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>
        <f t="shared" si="37"/>
        <v>0</v>
      </c>
      <c r="J38" s="12">
        <f t="shared" si="38"/>
        <v>0</v>
      </c>
      <c r="K38" s="13">
        <f t="shared" si="39"/>
        <v>0</v>
      </c>
      <c r="L38" s="12">
        <f t="shared" si="38"/>
        <v>0</v>
      </c>
      <c r="M38" s="13">
        <f t="shared" si="40"/>
        <v>0</v>
      </c>
      <c r="N38" s="32">
        <f t="shared" si="41"/>
        <v>0</v>
      </c>
      <c r="O38" s="108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1027.9086200000027</v>
      </c>
      <c r="D39" s="16">
        <f t="shared" si="34"/>
        <v>9.1668703084751349E-2</v>
      </c>
      <c r="E39" s="6">
        <f t="shared" si="33"/>
        <v>1027.9086200000027</v>
      </c>
      <c r="F39" s="16">
        <f t="shared" si="34"/>
        <v>9.1668703084751349E-2</v>
      </c>
      <c r="G39" s="6">
        <f t="shared" si="35"/>
        <v>213683</v>
      </c>
      <c r="H39" s="33">
        <f t="shared" si="36"/>
        <v>0.10095981543314547</v>
      </c>
      <c r="I39" s="11">
        <f t="shared" si="37"/>
        <v>3351.0040299999864</v>
      </c>
      <c r="J39" s="12">
        <f t="shared" si="38"/>
        <v>7.2114724866556346E-2</v>
      </c>
      <c r="K39" s="13">
        <f t="shared" si="39"/>
        <v>3351.0040299999864</v>
      </c>
      <c r="L39" s="12">
        <f t="shared" si="38"/>
        <v>7.2114724866556346E-2</v>
      </c>
      <c r="M39" s="13">
        <f t="shared" si="40"/>
        <v>198581</v>
      </c>
      <c r="N39" s="32">
        <f t="shared" si="41"/>
        <v>9.3401137947301857E-2</v>
      </c>
      <c r="O39" s="108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159.99999999999997</v>
      </c>
      <c r="D40" s="16">
        <f t="shared" si="34"/>
        <v>1.4268770791668403E-2</v>
      </c>
      <c r="E40" s="6">
        <f t="shared" si="33"/>
        <v>159.99999999999997</v>
      </c>
      <c r="F40" s="16">
        <f t="shared" si="34"/>
        <v>1.4268770791668403E-2</v>
      </c>
      <c r="G40" s="6">
        <f t="shared" si="35"/>
        <v>14615</v>
      </c>
      <c r="H40" s="33">
        <f t="shared" si="36"/>
        <v>6.9052180218146554E-3</v>
      </c>
      <c r="I40" s="11">
        <f t="shared" si="37"/>
        <v>486.5067499999999</v>
      </c>
      <c r="J40" s="12">
        <f t="shared" si="38"/>
        <v>1.0469787594368439E-2</v>
      </c>
      <c r="K40" s="13">
        <f t="shared" si="39"/>
        <v>486.5067499999999</v>
      </c>
      <c r="L40" s="12">
        <f t="shared" si="38"/>
        <v>1.0469787594368439E-2</v>
      </c>
      <c r="M40" s="13">
        <f t="shared" si="40"/>
        <v>13708</v>
      </c>
      <c r="N40" s="32">
        <f t="shared" si="41"/>
        <v>6.447458714487357E-3</v>
      </c>
      <c r="O40" s="108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3005.530729999994</v>
      </c>
      <c r="D41" s="16">
        <f t="shared" si="34"/>
        <v>0.26803268183553586</v>
      </c>
      <c r="E41" s="6">
        <f t="shared" si="33"/>
        <v>3005.530729999994</v>
      </c>
      <c r="F41" s="16">
        <f t="shared" si="34"/>
        <v>0.26803268183553586</v>
      </c>
      <c r="G41" s="6">
        <f t="shared" si="35"/>
        <v>58525.46948</v>
      </c>
      <c r="H41" s="33">
        <f t="shared" si="36"/>
        <v>2.7651804761440957E-2</v>
      </c>
      <c r="I41" s="11">
        <f t="shared" si="37"/>
        <v>-981.16670696000438</v>
      </c>
      <c r="J41" s="12">
        <f t="shared" si="38"/>
        <v>-2.1115034923024582E-2</v>
      </c>
      <c r="K41" s="13">
        <f t="shared" si="39"/>
        <v>-981.16670696000438</v>
      </c>
      <c r="L41" s="12">
        <f t="shared" si="38"/>
        <v>-2.1115034923024582E-2</v>
      </c>
      <c r="M41" s="13">
        <f t="shared" si="40"/>
        <v>55794</v>
      </c>
      <c r="N41" s="32">
        <f t="shared" si="41"/>
        <v>2.6242304604326496E-2</v>
      </c>
      <c r="O41" s="108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-850.5045068999998</v>
      </c>
      <c r="D42" s="16">
        <f t="shared" si="34"/>
        <v>-7.5847836663981608E-2</v>
      </c>
      <c r="E42" s="6">
        <f t="shared" si="33"/>
        <v>-850.5045068999998</v>
      </c>
      <c r="F42" s="16">
        <f t="shared" si="34"/>
        <v>-7.5847836663981608E-2</v>
      </c>
      <c r="G42" s="6">
        <f t="shared" si="35"/>
        <v>85695</v>
      </c>
      <c r="H42" s="33">
        <f t="shared" si="36"/>
        <v>4.0488721065987471E-2</v>
      </c>
      <c r="I42" s="11">
        <f t="shared" si="37"/>
        <v>6730.1434199999994</v>
      </c>
      <c r="J42" s="12">
        <f t="shared" si="38"/>
        <v>0.14483493206833489</v>
      </c>
      <c r="K42" s="13">
        <f t="shared" si="39"/>
        <v>6730.1434199999994</v>
      </c>
      <c r="L42" s="12">
        <f t="shared" si="38"/>
        <v>0.14483493206833489</v>
      </c>
      <c r="M42" s="13">
        <f t="shared" si="40"/>
        <v>43168</v>
      </c>
      <c r="N42" s="32">
        <f t="shared" si="41"/>
        <v>2.0303756768820413E-2</v>
      </c>
      <c r="O42" s="108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-92</v>
      </c>
      <c r="D43" s="16">
        <f t="shared" si="34"/>
        <v>-8.2045432052093338E-3</v>
      </c>
      <c r="E43" s="6">
        <f t="shared" si="33"/>
        <v>-92</v>
      </c>
      <c r="F43" s="16">
        <f t="shared" si="34"/>
        <v>-8.2045432052093338E-3</v>
      </c>
      <c r="G43" s="6">
        <f t="shared" si="35"/>
        <v>1061</v>
      </c>
      <c r="H43" s="33">
        <f t="shared" si="36"/>
        <v>5.0129567712250077E-4</v>
      </c>
      <c r="I43" s="11">
        <f t="shared" si="37"/>
        <v>-9</v>
      </c>
      <c r="J43" s="12">
        <f t="shared" si="38"/>
        <v>-1.9368300306073035E-4</v>
      </c>
      <c r="K43" s="13">
        <f t="shared" si="39"/>
        <v>-9</v>
      </c>
      <c r="L43" s="12">
        <f t="shared" si="38"/>
        <v>-1.9368300306073035E-4</v>
      </c>
      <c r="M43" s="13">
        <f t="shared" si="40"/>
        <v>1144</v>
      </c>
      <c r="N43" s="32">
        <f t="shared" si="41"/>
        <v>5.3807213082678268E-4</v>
      </c>
      <c r="O43" s="108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2148.1463699999999</v>
      </c>
      <c r="D44" s="16">
        <f t="shared" si="34"/>
        <v>0.1915713011280282</v>
      </c>
      <c r="E44" s="6">
        <f t="shared" si="33"/>
        <v>2148.1463699999999</v>
      </c>
      <c r="F44" s="16">
        <f t="shared" si="34"/>
        <v>0.1915713011280282</v>
      </c>
      <c r="G44" s="6">
        <f t="shared" si="35"/>
        <v>140489.20104000001</v>
      </c>
      <c r="H44" s="33">
        <f t="shared" si="36"/>
        <v>6.6377595818799207E-2</v>
      </c>
      <c r="I44" s="11">
        <f t="shared" si="37"/>
        <v>4703.8372399999998</v>
      </c>
      <c r="J44" s="12">
        <f t="shared" si="38"/>
        <v>0.10122814695023304</v>
      </c>
      <c r="K44" s="13">
        <f t="shared" si="39"/>
        <v>4703.8372399999998</v>
      </c>
      <c r="L44" s="12">
        <f t="shared" si="38"/>
        <v>0.10122814695023304</v>
      </c>
      <c r="M44" s="13">
        <f t="shared" si="40"/>
        <v>153171</v>
      </c>
      <c r="N44" s="32">
        <f t="shared" si="41"/>
        <v>7.2042872684326159E-2</v>
      </c>
      <c r="O44" s="108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>
        <f t="shared" si="37"/>
        <v>0</v>
      </c>
      <c r="J45" s="12">
        <f t="shared" si="38"/>
        <v>0</v>
      </c>
      <c r="K45" s="13">
        <f t="shared" si="39"/>
        <v>0</v>
      </c>
      <c r="L45" s="12">
        <f t="shared" si="38"/>
        <v>0</v>
      </c>
      <c r="M45" s="13">
        <f t="shared" si="40"/>
        <v>0</v>
      </c>
      <c r="N45" s="32">
        <f t="shared" si="41"/>
        <v>0</v>
      </c>
      <c r="O45" s="108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-4924.0547799999995</v>
      </c>
      <c r="D46" s="16">
        <f t="shared" si="34"/>
        <v>-0.43912630638399491</v>
      </c>
      <c r="E46" s="6">
        <f t="shared" si="33"/>
        <v>-4924.0547799999995</v>
      </c>
      <c r="F46" s="16">
        <f t="shared" si="34"/>
        <v>-0.43912630638399491</v>
      </c>
      <c r="G46" s="6">
        <f t="shared" si="35"/>
        <v>16127</v>
      </c>
      <c r="H46" s="33">
        <f t="shared" si="36"/>
        <v>7.6195997973181624E-3</v>
      </c>
      <c r="I46" s="11">
        <f t="shared" si="37"/>
        <v>5413.5777399999997</v>
      </c>
      <c r="J46" s="12">
        <f t="shared" si="38"/>
        <v>0.11650199933176907</v>
      </c>
      <c r="K46" s="13">
        <f t="shared" si="39"/>
        <v>5413.5777399999997</v>
      </c>
      <c r="L46" s="12">
        <f t="shared" si="38"/>
        <v>0.11650199933176907</v>
      </c>
      <c r="M46" s="13">
        <f t="shared" si="40"/>
        <v>16869</v>
      </c>
      <c r="N46" s="32">
        <f t="shared" si="41"/>
        <v>7.9342122158365357E-3</v>
      </c>
      <c r="O46" s="108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115</v>
      </c>
      <c r="D47" s="16">
        <f t="shared" si="34"/>
        <v>1.0255679006511666E-2</v>
      </c>
      <c r="E47" s="6">
        <f t="shared" si="33"/>
        <v>115</v>
      </c>
      <c r="F47" s="16">
        <f t="shared" si="34"/>
        <v>1.0255679006511666E-2</v>
      </c>
      <c r="G47" s="6">
        <f t="shared" si="35"/>
        <v>15445.53052</v>
      </c>
      <c r="H47" s="33">
        <f t="shared" si="36"/>
        <v>7.2976226960788431E-3</v>
      </c>
      <c r="I47" s="11">
        <f t="shared" si="37"/>
        <v>232</v>
      </c>
      <c r="J47" s="12">
        <f t="shared" si="38"/>
        <v>4.9927174122321597E-3</v>
      </c>
      <c r="K47" s="13">
        <f t="shared" si="39"/>
        <v>232</v>
      </c>
      <c r="L47" s="12">
        <f t="shared" si="38"/>
        <v>4.9927174122321597E-3</v>
      </c>
      <c r="M47" s="13">
        <f t="shared" si="40"/>
        <v>15563</v>
      </c>
      <c r="N47" s="32">
        <f t="shared" si="41"/>
        <v>7.3199445559940721E-3</v>
      </c>
      <c r="O47" s="108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427.19974000000025</v>
      </c>
      <c r="D48" s="16">
        <f t="shared" si="34"/>
        <v>3.8097594827002125E-2</v>
      </c>
      <c r="E48" s="6">
        <f t="shared" si="33"/>
        <v>427.19974000000025</v>
      </c>
      <c r="F48" s="16">
        <f t="shared" si="34"/>
        <v>3.8097594827002125E-2</v>
      </c>
      <c r="G48" s="6">
        <f t="shared" si="35"/>
        <v>114254</v>
      </c>
      <c r="H48" s="33">
        <f t="shared" si="36"/>
        <v>5.3982126573001138E-2</v>
      </c>
      <c r="I48" s="11">
        <f t="shared" si="37"/>
        <v>-2773.2381999999989</v>
      </c>
      <c r="J48" s="12">
        <f t="shared" si="38"/>
        <v>-5.9681011419859341E-2</v>
      </c>
      <c r="K48" s="13">
        <f t="shared" si="39"/>
        <v>-2773.2381999999989</v>
      </c>
      <c r="L48" s="12">
        <f t="shared" si="38"/>
        <v>-5.9681011419859341E-2</v>
      </c>
      <c r="M48" s="13">
        <f>M20</f>
        <v>109018</v>
      </c>
      <c r="N48" s="32">
        <f t="shared" si="41"/>
        <v>5.1275828285379535E-2</v>
      </c>
      <c r="O48" s="108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8187.7574399999994</v>
      </c>
      <c r="D49" s="16">
        <f t="shared" si="34"/>
        <v>0.73018271380711042</v>
      </c>
      <c r="E49" s="6">
        <f t="shared" si="33"/>
        <v>8187.7574399999994</v>
      </c>
      <c r="F49" s="16">
        <f t="shared" si="34"/>
        <v>0.73018271380711042</v>
      </c>
      <c r="G49" s="6">
        <f t="shared" si="35"/>
        <v>1136771</v>
      </c>
      <c r="H49" s="33">
        <f t="shared" si="36"/>
        <v>0.53709555907466766</v>
      </c>
      <c r="I49" s="11">
        <f t="shared" si="37"/>
        <v>25187.371899999998</v>
      </c>
      <c r="J49" s="12">
        <f t="shared" si="38"/>
        <v>0.54204064764438364</v>
      </c>
      <c r="K49" s="13">
        <f t="shared" si="39"/>
        <v>25187.371899999998</v>
      </c>
      <c r="L49" s="12">
        <f t="shared" si="38"/>
        <v>0.54204064764438364</v>
      </c>
      <c r="M49" s="13">
        <f t="shared" si="40"/>
        <v>1149088</v>
      </c>
      <c r="N49" s="32">
        <f t="shared" si="41"/>
        <v>0.54046523484920106</v>
      </c>
      <c r="O49" s="108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>
        <f t="shared" si="37"/>
        <v>0</v>
      </c>
      <c r="J50" s="12">
        <f t="shared" si="38"/>
        <v>0</v>
      </c>
      <c r="K50" s="13">
        <f t="shared" si="39"/>
        <v>0</v>
      </c>
      <c r="L50" s="12">
        <f t="shared" si="38"/>
        <v>0</v>
      </c>
      <c r="M50" s="13">
        <f t="shared" si="40"/>
        <v>0</v>
      </c>
      <c r="N50" s="32">
        <f t="shared" si="41"/>
        <v>0</v>
      </c>
      <c r="O50" s="108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11213.2994731</v>
      </c>
      <c r="D51" s="19">
        <f t="shared" si="34"/>
        <v>1</v>
      </c>
      <c r="E51" s="23">
        <f>SUM(E36:E50)</f>
        <v>11213.2994731</v>
      </c>
      <c r="F51" s="19">
        <f t="shared" si="34"/>
        <v>1</v>
      </c>
      <c r="G51" s="23">
        <f>SUM(G36:G50)</f>
        <v>2116515.3589399997</v>
      </c>
      <c r="H51" s="34">
        <f t="shared" si="36"/>
        <v>1</v>
      </c>
      <c r="I51" s="20">
        <f>SUM(I36:I50)</f>
        <v>46467.680993039961</v>
      </c>
      <c r="J51" s="21">
        <f t="shared" si="38"/>
        <v>1</v>
      </c>
      <c r="K51" s="22">
        <f>SUM(K36:K50)</f>
        <v>46467.680993039961</v>
      </c>
      <c r="L51" s="21">
        <f t="shared" si="38"/>
        <v>1</v>
      </c>
      <c r="M51" s="22">
        <f>SUM(M36:M50)</f>
        <v>2126109</v>
      </c>
      <c r="N51" s="35">
        <f t="shared" si="41"/>
        <v>1</v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14382.887234064001</v>
      </c>
      <c r="D53" s="9">
        <f>IFERROR(C53/C$55,"")</f>
        <v>1.2827094721937686</v>
      </c>
      <c r="E53" s="5">
        <f t="shared" si="54"/>
        <v>14382.887234064001</v>
      </c>
      <c r="F53" s="9">
        <f>IFERROR(E53/E$55,"")</f>
        <v>1.2827094721937686</v>
      </c>
      <c r="G53" s="5">
        <f t="shared" ref="G53:G54" si="55">G25</f>
        <v>2054631.3589400002</v>
      </c>
      <c r="H53" s="31">
        <f>IFERROR(G53/G$55,"")</f>
        <v>0.97076137447403499</v>
      </c>
      <c r="I53" s="54">
        <f t="shared" ref="I53:I54" si="56">IF(I$23=0,"",I25+C53)</f>
        <v>47029.537632203959</v>
      </c>
      <c r="J53" s="55">
        <f>IFERROR(I53/I$55,"")</f>
        <v>1.0121001417674682</v>
      </c>
      <c r="K53" s="56">
        <f t="shared" ref="K53:K54" si="57">IF(K$23=0,"",K25+E53)</f>
        <v>47029.537632203959</v>
      </c>
      <c r="L53" s="55">
        <f>IFERROR(K53/K$55,"")</f>
        <v>1.0121001417674682</v>
      </c>
      <c r="M53" s="56">
        <f t="shared" ref="M53:M54" si="58">M25</f>
        <v>2064225</v>
      </c>
      <c r="N53" s="57">
        <f>IFERROR(M53/M$55,"")</f>
        <v>0.97089330791600992</v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-3169.9917609640002</v>
      </c>
      <c r="D54" s="16">
        <f t="shared" ref="D54:F55" si="65">IFERROR(C54/C$55,"")</f>
        <v>-0.28270947219376874</v>
      </c>
      <c r="E54" s="6">
        <f t="shared" si="54"/>
        <v>-3169.9917609640002</v>
      </c>
      <c r="F54" s="16">
        <f t="shared" si="65"/>
        <v>-0.28270947219376874</v>
      </c>
      <c r="G54" s="6">
        <f t="shared" si="55"/>
        <v>61884</v>
      </c>
      <c r="H54" s="33">
        <f t="shared" ref="H54:H55" si="66">IFERROR(G54/G$55,"")</f>
        <v>2.923862552596497E-2</v>
      </c>
      <c r="I54" s="11">
        <f t="shared" si="56"/>
        <v>-562.2606391639988</v>
      </c>
      <c r="J54" s="12">
        <f t="shared" ref="J54:L55" si="67">IFERROR(I54/I$55,"")</f>
        <v>-1.210014176746824E-2</v>
      </c>
      <c r="K54" s="13">
        <f t="shared" si="57"/>
        <v>-562.2606391639988</v>
      </c>
      <c r="L54" s="12">
        <f t="shared" si="67"/>
        <v>-1.210014176746824E-2</v>
      </c>
      <c r="M54" s="13">
        <f t="shared" si="58"/>
        <v>61884</v>
      </c>
      <c r="N54" s="32">
        <f t="shared" ref="N54:N55" si="68">IFERROR(M54/M$55,"")</f>
        <v>2.9106692083990051E-2</v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11212.895473100001</v>
      </c>
      <c r="D55" s="19">
        <f t="shared" si="65"/>
        <v>1</v>
      </c>
      <c r="E55" s="23">
        <f>SUM(E53:E54)</f>
        <v>11212.895473100001</v>
      </c>
      <c r="F55" s="19">
        <f t="shared" si="65"/>
        <v>1</v>
      </c>
      <c r="G55" s="23">
        <f>SUM(G53:G54)</f>
        <v>2116515.3589400002</v>
      </c>
      <c r="H55" s="34">
        <f t="shared" si="66"/>
        <v>1</v>
      </c>
      <c r="I55" s="20">
        <f>SUM(I53:I54)</f>
        <v>46467.276993039959</v>
      </c>
      <c r="J55" s="21">
        <f t="shared" si="67"/>
        <v>1</v>
      </c>
      <c r="K55" s="22">
        <f>SUM(K53:K54)</f>
        <v>46467.276993039959</v>
      </c>
      <c r="L55" s="21">
        <f t="shared" si="67"/>
        <v>1</v>
      </c>
      <c r="M55" s="22">
        <f>SUM(M53:M54)</f>
        <v>2126109</v>
      </c>
      <c r="N55" s="35">
        <f t="shared" si="68"/>
        <v>1</v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1795.3041731000067</v>
      </c>
      <c r="D57" s="9">
        <f>IFERROR(C57/C$59,"")</f>
        <v>0.16011066699114279</v>
      </c>
      <c r="E57" s="5">
        <f t="shared" si="75"/>
        <v>1795.3041731000067</v>
      </c>
      <c r="F57" s="9">
        <f>IFERROR(E57/E$59,"")</f>
        <v>0.16011066699114279</v>
      </c>
      <c r="G57" s="5">
        <f t="shared" ref="G57:G58" si="76">G29</f>
        <v>631391.35894000018</v>
      </c>
      <c r="H57" s="31">
        <f>IFERROR(G57/G$59,"")</f>
        <v>0.29831645505101156</v>
      </c>
      <c r="I57" s="54">
        <f t="shared" ref="I57:I58" si="77">IF(I$23=0,"",I29+C57)</f>
        <v>14769.17187303997</v>
      </c>
      <c r="J57" s="55">
        <f>IFERROR(I57/I$59,"")</f>
        <v>0.3178402701594103</v>
      </c>
      <c r="K57" s="56">
        <f t="shared" ref="K57:K58" si="78">IF(K$23=0,"",K29+E57)</f>
        <v>14769.17187303997</v>
      </c>
      <c r="L57" s="55">
        <f>IFERROR(K57/K$59,"")</f>
        <v>0.3178402701594103</v>
      </c>
      <c r="M57" s="56">
        <f t="shared" ref="M57:M58" si="79">M29</f>
        <v>640985</v>
      </c>
      <c r="N57" s="57">
        <f>IFERROR(M57/M$59,"")</f>
        <v>0.30148266151923536</v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9417.5912999999946</v>
      </c>
      <c r="D58" s="16">
        <f t="shared" ref="D58:F59" si="86">IFERROR(C58/C$59,"")</f>
        <v>0.83988933300885726</v>
      </c>
      <c r="E58" s="6">
        <f t="shared" si="75"/>
        <v>9417.5912999999946</v>
      </c>
      <c r="F58" s="16">
        <f t="shared" si="86"/>
        <v>0.83988933300885726</v>
      </c>
      <c r="G58" s="6">
        <f t="shared" si="76"/>
        <v>1485124</v>
      </c>
      <c r="H58" s="33">
        <f t="shared" ref="H58:H59" si="87">IFERROR(G58/G$59,"")</f>
        <v>0.70168354494898844</v>
      </c>
      <c r="I58" s="11">
        <f t="shared" si="77"/>
        <v>31698.105119999986</v>
      </c>
      <c r="J58" s="12">
        <f t="shared" ref="J58:L59" si="88">IFERROR(I58/I$59,"")</f>
        <v>0.68215972984058981</v>
      </c>
      <c r="K58" s="13">
        <f t="shared" si="78"/>
        <v>31698.105119999986</v>
      </c>
      <c r="L58" s="12">
        <f t="shared" si="88"/>
        <v>0.68215972984058981</v>
      </c>
      <c r="M58" s="13">
        <f t="shared" si="79"/>
        <v>1485124</v>
      </c>
      <c r="N58" s="32">
        <f t="shared" ref="N58:N59" si="89">IFERROR(M58/M$59,"")</f>
        <v>0.69851733848076458</v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11212.895473100001</v>
      </c>
      <c r="D59" s="19">
        <f t="shared" si="86"/>
        <v>1</v>
      </c>
      <c r="E59" s="23">
        <f>SUM(E57:E58)</f>
        <v>11212.895473100001</v>
      </c>
      <c r="F59" s="19">
        <f t="shared" si="86"/>
        <v>1</v>
      </c>
      <c r="G59" s="23">
        <f>SUM(G57:G58)</f>
        <v>2116515.3589400002</v>
      </c>
      <c r="H59" s="34">
        <f t="shared" si="87"/>
        <v>1</v>
      </c>
      <c r="I59" s="20">
        <f>SUM(I57:I58)</f>
        <v>46467.276993039952</v>
      </c>
      <c r="J59" s="21">
        <f t="shared" si="88"/>
        <v>1</v>
      </c>
      <c r="K59" s="22">
        <f>SUM(K57:K58)</f>
        <v>46467.276993039952</v>
      </c>
      <c r="L59" s="21">
        <f t="shared" si="88"/>
        <v>1</v>
      </c>
      <c r="M59" s="22">
        <f>SUM(M57:M58)</f>
        <v>2126109</v>
      </c>
      <c r="N59" s="35">
        <f t="shared" si="89"/>
        <v>1</v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2025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2237.3645099999999</v>
      </c>
      <c r="D8" s="9">
        <f>IFERROR(C8/C$23,"")</f>
        <v>0.1603488415287129</v>
      </c>
      <c r="E8" s="5">
        <f>'נוסטרו חיים'!E8+'כללי והון'!E8</f>
        <v>2237.3645099999999</v>
      </c>
      <c r="F8" s="9">
        <f>IFERROR(E8/E$23,"")</f>
        <v>0.1603488415287129</v>
      </c>
      <c r="G8" s="5">
        <f>'נוסטרו חיים'!G8+'כללי והון'!G8</f>
        <v>157846.39499999999</v>
      </c>
      <c r="H8" s="9">
        <f>IFERROR(G8/G$23,"")</f>
        <v>4.4208398647279344E-2</v>
      </c>
      <c r="I8" s="11">
        <f>'נוסטרו חיים'!I8+'כללי והון'!I8</f>
        <v>-3107.4178299999999</v>
      </c>
      <c r="J8" s="12">
        <f>IFERROR(I8/I$23,"")</f>
        <v>-3.7250761909557402E-2</v>
      </c>
      <c r="K8" s="13">
        <f>'נוסטרו חיים'!K8+'כללי והון'!K8</f>
        <v>-3107.4178299999999</v>
      </c>
      <c r="L8" s="12">
        <f>IFERROR(K8/K$23,"")</f>
        <v>-3.7250761909557402E-2</v>
      </c>
      <c r="M8" s="13">
        <f>'נוסטרו חיים'!M8+'כללי והון'!M8</f>
        <v>174306</v>
      </c>
      <c r="N8" s="12">
        <f>IFERROR(M8/M$23,"")</f>
        <v>4.879779037325245E-2</v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1665.2783500000048</v>
      </c>
      <c r="D9" s="16">
        <f t="shared" ref="D9:F23" si="0">IFERROR(C9/C$23,"")</f>
        <v>0.11934821217189473</v>
      </c>
      <c r="E9" s="6">
        <f>'נוסטרו חיים'!E9+'כללי והון'!E9</f>
        <v>1665.2783500000048</v>
      </c>
      <c r="F9" s="16">
        <f t="shared" si="0"/>
        <v>0.11934821217189473</v>
      </c>
      <c r="G9" s="6">
        <f>'נוסטרו חיים'!G9+'כללי והון'!G9</f>
        <v>302540</v>
      </c>
      <c r="H9" s="16">
        <f t="shared" ref="H9:H23" si="1">IFERROR(G9/G$23,"")</f>
        <v>8.4733065501735996E-2</v>
      </c>
      <c r="I9" s="11">
        <f>'נוסטרו חיים'!I9+'כללי והון'!I9</f>
        <v>6907.7788799999753</v>
      </c>
      <c r="J9" s="12">
        <f t="shared" ref="J9" si="2">IFERROR(I9/I$23,"")</f>
        <v>8.2808312386734348E-2</v>
      </c>
      <c r="K9" s="13">
        <f>'נוסטרו חיים'!K9+'כללי והון'!K9</f>
        <v>6907.7788799999753</v>
      </c>
      <c r="L9" s="12">
        <f t="shared" ref="L9" si="3">IFERROR(K9/K$23,"")</f>
        <v>8.2808312386734348E-2</v>
      </c>
      <c r="M9" s="13">
        <f>'נוסטרו חיים'!M9+'כללי והון'!M9</f>
        <v>309476</v>
      </c>
      <c r="N9" s="12">
        <f t="shared" ref="N9:N23" si="4">IFERROR(M9/M$23,"")</f>
        <v>8.6639272162476771E-2</v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1542.04</v>
      </c>
      <c r="D10" s="16">
        <f t="shared" si="0"/>
        <v>0.11051588888881429</v>
      </c>
      <c r="E10" s="6">
        <f>'נוסטרו חיים'!E10+'כללי והון'!E10</f>
        <v>1542.04</v>
      </c>
      <c r="F10" s="16">
        <f t="shared" si="0"/>
        <v>0.11051588888881429</v>
      </c>
      <c r="G10" s="6">
        <f>'נוסטרו חיים'!G10+'כללי והון'!G10</f>
        <v>1244435</v>
      </c>
      <c r="H10" s="16">
        <f t="shared" si="1"/>
        <v>0.34853173916722696</v>
      </c>
      <c r="I10" s="11">
        <f>'נוסטרו חיים'!I10+'כללי והון'!I10</f>
        <v>46274.451270000005</v>
      </c>
      <c r="J10" s="12">
        <f t="shared" ref="J10" si="11">IFERROR(I10/I$23,"")</f>
        <v>0.55472378066202521</v>
      </c>
      <c r="K10" s="13">
        <f>'נוסטרו חיים'!K10+'כללי והון'!K10</f>
        <v>46274.451270000005</v>
      </c>
      <c r="L10" s="12">
        <f t="shared" ref="L10" si="12">IFERROR(K10/K$23,"")</f>
        <v>0.55472378066202521</v>
      </c>
      <c r="M10" s="13">
        <f>'נוסטרו חיים'!M10+'כללי והון'!M10</f>
        <v>1263149</v>
      </c>
      <c r="N10" s="12">
        <f t="shared" si="4"/>
        <v>0.35362454598340542</v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1027.9086200000027</v>
      </c>
      <c r="D11" s="16">
        <f t="shared" si="0"/>
        <v>7.3668799016740644E-2</v>
      </c>
      <c r="E11" s="6">
        <f>'נוסטרו חיים'!E11+'כללי והון'!E11</f>
        <v>1027.9086200000027</v>
      </c>
      <c r="F11" s="16">
        <f t="shared" si="0"/>
        <v>7.3668799016740644E-2</v>
      </c>
      <c r="G11" s="6">
        <f>'נוסטרו חיים'!G11+'כללי והון'!G11</f>
        <v>213683</v>
      </c>
      <c r="H11" s="16">
        <f t="shared" si="1"/>
        <v>5.98466835314585E-2</v>
      </c>
      <c r="I11" s="11">
        <f>'נוסטרו חיים'!I11+'כללי והון'!I11</f>
        <v>2323.0954099999835</v>
      </c>
      <c r="J11" s="12">
        <f t="shared" ref="J11" si="17">IFERROR(I11/I$23,"")</f>
        <v>2.7848547812154061E-2</v>
      </c>
      <c r="K11" s="13">
        <f>'נוסטרו חיים'!K11+'כללי והון'!K11</f>
        <v>2323.0954099999835</v>
      </c>
      <c r="L11" s="12">
        <f t="shared" ref="L11" si="18">IFERROR(K11/K$23,"")</f>
        <v>2.7848547812154061E-2</v>
      </c>
      <c r="M11" s="13">
        <f>'נוסטרו חיים'!M11+'כללי והון'!M11</f>
        <v>198581</v>
      </c>
      <c r="N11" s="12">
        <f t="shared" si="4"/>
        <v>5.559369161194018E-2</v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272.08175999999997</v>
      </c>
      <c r="D12" s="16">
        <f t="shared" si="0"/>
        <v>1.9499726049151147E-2</v>
      </c>
      <c r="E12" s="6">
        <f>'נוסטרו חיים'!E12+'כללי והון'!E12</f>
        <v>272.08175999999997</v>
      </c>
      <c r="F12" s="16">
        <f t="shared" si="0"/>
        <v>1.9499726049151147E-2</v>
      </c>
      <c r="G12" s="6">
        <f>'נוסטרו חיים'!G12+'כללי והון'!G12</f>
        <v>23547</v>
      </c>
      <c r="H12" s="16">
        <f t="shared" si="1"/>
        <v>6.5948618145348636E-3</v>
      </c>
      <c r="I12" s="11">
        <f>'נוסטרו חיים'!I12+'כללי והון'!I12</f>
        <v>521.47039999999993</v>
      </c>
      <c r="J12" s="12">
        <f t="shared" ref="J12" si="23">IFERROR(I12/I$23,"")</f>
        <v>6.2512255435187673E-3</v>
      </c>
      <c r="K12" s="13">
        <f>'נוסטרו חיים'!K12+'כללי והון'!K12</f>
        <v>521.47039999999993</v>
      </c>
      <c r="L12" s="12">
        <f t="shared" ref="L12" si="24">IFERROR(K12/K$23,"")</f>
        <v>6.2512255435187673E-3</v>
      </c>
      <c r="M12" s="13">
        <f>'נוסטרו חיים'!M12+'כללי והון'!M12</f>
        <v>22714</v>
      </c>
      <c r="N12" s="12">
        <f t="shared" si="4"/>
        <v>6.3588918943585197E-3</v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2187.9942899999942</v>
      </c>
      <c r="D13" s="16">
        <f t="shared" si="0"/>
        <v>0.15681054566872421</v>
      </c>
      <c r="E13" s="6">
        <f>'נוסטרו חיים'!E13+'כללי והון'!E13</f>
        <v>2187.9942899999942</v>
      </c>
      <c r="F13" s="16">
        <f t="shared" si="0"/>
        <v>0.15681054566872421</v>
      </c>
      <c r="G13" s="6">
        <f>'נוסטרו חיים'!G13+'כללי והון'!G13</f>
        <v>106511.46948</v>
      </c>
      <c r="H13" s="16">
        <f t="shared" si="1"/>
        <v>2.9830909367802586E-2</v>
      </c>
      <c r="I13" s="11">
        <f>'נוסטרו חיים'!I13+'כללי והון'!I13</f>
        <v>-3986.6974369599984</v>
      </c>
      <c r="J13" s="12">
        <f t="shared" ref="J13" si="29">IFERROR(I13/I$23,"")</f>
        <v>-4.7791293335547227E-2</v>
      </c>
      <c r="K13" s="13">
        <f>'נוסטרו חיים'!K13+'כללי והון'!K13</f>
        <v>-3986.6974369599984</v>
      </c>
      <c r="L13" s="12">
        <f t="shared" ref="L13" si="30">IFERROR(K13/K$23,"")</f>
        <v>-4.7791293335547227E-2</v>
      </c>
      <c r="M13" s="13">
        <f>'נוסטרו חיים'!M13+'כללי והון'!M13</f>
        <v>103780</v>
      </c>
      <c r="N13" s="12">
        <f t="shared" si="4"/>
        <v>2.9053702597364058E-2</v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-850.5045068999998</v>
      </c>
      <c r="D14" s="16">
        <f t="shared" si="0"/>
        <v>-6.0954489886122391E-2</v>
      </c>
      <c r="E14" s="6">
        <f>'נוסטרו חיים'!E14+'כללי והון'!E14</f>
        <v>-850.5045068999998</v>
      </c>
      <c r="F14" s="16">
        <f t="shared" si="0"/>
        <v>-6.0954489886122391E-2</v>
      </c>
      <c r="G14" s="6">
        <f>'נוסטרו חיים'!G14+'כללי והון'!G14</f>
        <v>85695</v>
      </c>
      <c r="H14" s="16">
        <f t="shared" si="1"/>
        <v>2.4000793442755557E-2</v>
      </c>
      <c r="I14" s="11">
        <f>'נוסטרו חיים'!I14+'כללי והון'!I14</f>
        <v>7580.6479268999992</v>
      </c>
      <c r="J14" s="12">
        <f t="shared" ref="J14" si="35">IFERROR(I14/I$23,"")</f>
        <v>9.0874457988526045E-2</v>
      </c>
      <c r="K14" s="13">
        <f>'נוסטרו חיים'!K14+'כללי והון'!K14</f>
        <v>7580.6479268999992</v>
      </c>
      <c r="L14" s="12">
        <f t="shared" ref="L14" si="36">IFERROR(K14/K$23,"")</f>
        <v>9.0874457988526045E-2</v>
      </c>
      <c r="M14" s="13">
        <f>'נוסטרו חיים'!M14+'כללי והון'!M14</f>
        <v>43168</v>
      </c>
      <c r="N14" s="12">
        <f t="shared" si="4"/>
        <v>1.2085086083282055E-2</v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-92</v>
      </c>
      <c r="D15" s="16">
        <f t="shared" si="0"/>
        <v>-6.593513642817901E-3</v>
      </c>
      <c r="E15" s="6">
        <f>'נוסטרו חיים'!E15+'כללי והון'!E15</f>
        <v>-92</v>
      </c>
      <c r="F15" s="16">
        <f t="shared" si="0"/>
        <v>-6.593513642817901E-3</v>
      </c>
      <c r="G15" s="6">
        <f>'נוסטרו חיים'!G15+'כללי והון'!G15</f>
        <v>1061</v>
      </c>
      <c r="H15" s="16">
        <f t="shared" si="1"/>
        <v>2.9715668175230351E-4</v>
      </c>
      <c r="I15" s="11">
        <f>'נוסטרו חיים'!I15+'כללי והון'!I15</f>
        <v>83</v>
      </c>
      <c r="J15" s="12">
        <f t="shared" ref="J15" si="41">IFERROR(I15/I$23,"")</f>
        <v>9.9497827702599772E-4</v>
      </c>
      <c r="K15" s="13">
        <f>'נוסטרו חיים'!K15+'כללי והון'!K15</f>
        <v>83</v>
      </c>
      <c r="L15" s="12">
        <f t="shared" ref="L15" si="42">IFERROR(K15/K$23,"")</f>
        <v>9.9497827702599772E-4</v>
      </c>
      <c r="M15" s="13">
        <f>'נוסטרו חיים'!M15+'כללי והון'!M15</f>
        <v>1144</v>
      </c>
      <c r="N15" s="12">
        <f t="shared" si="4"/>
        <v>3.202682190343465E-4</v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2157.0413699999999</v>
      </c>
      <c r="D16" s="16">
        <f t="shared" si="0"/>
        <v>0.15459219240453928</v>
      </c>
      <c r="E16" s="6">
        <f>'נוסטרו חיים'!E16+'כללי והון'!E16</f>
        <v>2157.0413699999999</v>
      </c>
      <c r="F16" s="16">
        <f t="shared" si="0"/>
        <v>0.15459219240453928</v>
      </c>
      <c r="G16" s="6">
        <f>'נוסטרו חיים'!G16+'כללי והון'!G16</f>
        <v>141090.56363000002</v>
      </c>
      <c r="H16" s="16">
        <f t="shared" si="1"/>
        <v>3.9515554867910502E-2</v>
      </c>
      <c r="I16" s="11">
        <f>'נוסטרו חיים'!I16+'כללי והון'!I16</f>
        <v>2568.7689799999998</v>
      </c>
      <c r="J16" s="12">
        <f t="shared" ref="J16" si="47">IFERROR(I16/I$23,"")</f>
        <v>3.0793606431303966E-2</v>
      </c>
      <c r="K16" s="13">
        <f>'נוסטרו חיים'!K16+'כללי והון'!K16</f>
        <v>2568.7689799999998</v>
      </c>
      <c r="L16" s="12">
        <f t="shared" ref="L16" si="48">IFERROR(K16/K$23,"")</f>
        <v>3.0793606431303966E-2</v>
      </c>
      <c r="M16" s="13">
        <f>'נוסטרו חיים'!M16+'כללי והון'!M16</f>
        <v>153650</v>
      </c>
      <c r="N16" s="12">
        <f t="shared" si="4"/>
        <v>4.3015045327471454E-2</v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>
        <f t="shared" ref="J17" si="53">IFERROR(I17/I$23,"")</f>
        <v>0</v>
      </c>
      <c r="K17" s="13">
        <f>'נוסטרו חיים'!K17+'כללי והון'!K17</f>
        <v>0</v>
      </c>
      <c r="L17" s="12">
        <f t="shared" ref="L17" si="54">IFERROR(K17/K$23,"")</f>
        <v>0</v>
      </c>
      <c r="M17" s="13">
        <f>'נוסטרו חיים'!M17+'כללי והון'!M17</f>
        <v>0</v>
      </c>
      <c r="N17" s="12">
        <f t="shared" si="4"/>
        <v>0</v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-4924.0547799999995</v>
      </c>
      <c r="D18" s="16">
        <f t="shared" si="0"/>
        <v>-0.35290024315122492</v>
      </c>
      <c r="E18" s="6">
        <f>'נוסטרו חיים'!E18+'כללי והון'!E18</f>
        <v>-4924.0547799999995</v>
      </c>
      <c r="F18" s="16">
        <f t="shared" si="0"/>
        <v>-0.35290024315122492</v>
      </c>
      <c r="G18" s="6">
        <f>'נוסטרו חיים'!G18+'כללי והון'!G18</f>
        <v>16127</v>
      </c>
      <c r="H18" s="16">
        <f t="shared" si="1"/>
        <v>4.5167255481803944E-3</v>
      </c>
      <c r="I18" s="11">
        <f>'נוסטרו חיים'!I18+'כללי והון'!I18</f>
        <v>10337.632519999999</v>
      </c>
      <c r="J18" s="12">
        <f t="shared" ref="J18" si="59">IFERROR(I18/I$23,"")</f>
        <v>0.12392433485876532</v>
      </c>
      <c r="K18" s="13">
        <f>'נוסטרו חיים'!K18+'כללי והון'!K18</f>
        <v>10337.632519999999</v>
      </c>
      <c r="L18" s="12">
        <f t="shared" ref="L18" si="60">IFERROR(K18/K$23,"")</f>
        <v>0.12392433485876532</v>
      </c>
      <c r="M18" s="13">
        <f>'נוסטרו חיים'!M18+'כללי והון'!M18</f>
        <v>16869</v>
      </c>
      <c r="N18" s="12">
        <f t="shared" si="4"/>
        <v>4.722556457072021E-3</v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115</v>
      </c>
      <c r="D19" s="16">
        <f t="shared" si="0"/>
        <v>8.2418920535223764E-3</v>
      </c>
      <c r="E19" s="6">
        <f>'נוסטרו חיים'!E19+'כללי והון'!E19</f>
        <v>115</v>
      </c>
      <c r="F19" s="16">
        <f t="shared" si="0"/>
        <v>8.2418920535223764E-3</v>
      </c>
      <c r="G19" s="6">
        <f>'נוסטרו חיים'!G19+'כללי והון'!G19</f>
        <v>15445.53052</v>
      </c>
      <c r="H19" s="16">
        <f t="shared" si="1"/>
        <v>4.3258648418728844E-3</v>
      </c>
      <c r="I19" s="11">
        <f>'נוסטרו חיים'!I19+'כללי והון'!I19</f>
        <v>117</v>
      </c>
      <c r="J19" s="12">
        <f t="shared" ref="J19" si="65">IFERROR(I19/I$23,"")</f>
        <v>1.4025597399041172E-3</v>
      </c>
      <c r="K19" s="13">
        <f>'נוסטרו חיים'!K19+'כללי והון'!K19</f>
        <v>117</v>
      </c>
      <c r="L19" s="12">
        <f t="shared" ref="L19" si="66">IFERROR(K19/K$23,"")</f>
        <v>1.4025597399041172E-3</v>
      </c>
      <c r="M19" s="13">
        <f>'נוסטרו חיים'!M19+'כללי והון'!M19</f>
        <v>15563</v>
      </c>
      <c r="N19" s="12">
        <f t="shared" si="4"/>
        <v>4.3569355706569359E-3</v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427.19974000000025</v>
      </c>
      <c r="D20" s="16">
        <f t="shared" si="0"/>
        <v>3.061681862932893E-2</v>
      </c>
      <c r="E20" s="6">
        <f>'נוסטרו חיים'!E20+'כללי והון'!E20</f>
        <v>427.19974000000025</v>
      </c>
      <c r="F20" s="16">
        <f t="shared" si="0"/>
        <v>3.061681862932893E-2</v>
      </c>
      <c r="G20" s="6">
        <f>'נוסטרו חיים'!G20+'כללי והון'!G20</f>
        <v>114254</v>
      </c>
      <c r="H20" s="16">
        <f t="shared" si="1"/>
        <v>3.1999377490035515E-2</v>
      </c>
      <c r="I20" s="11">
        <f>'נוסטרו חיים'!I20+'כללי והון'!I20</f>
        <v>-3200.4379399999989</v>
      </c>
      <c r="J20" s="12">
        <f t="shared" ref="J20" si="71">IFERROR(I20/I$23,"")</f>
        <v>-3.8365858159877496E-2</v>
      </c>
      <c r="K20" s="13">
        <f>'נוסטרו חיים'!K20+'כללי והון'!K20</f>
        <v>-3200.4379399999989</v>
      </c>
      <c r="L20" s="12">
        <f t="shared" ref="L20" si="72">IFERROR(K20/K$23,"")</f>
        <v>-3.8365858159877496E-2</v>
      </c>
      <c r="M20" s="13">
        <f>'נוסטרו חיים'!M20+'כללי והון'!M20</f>
        <v>109018</v>
      </c>
      <c r="N20" s="12">
        <f t="shared" si="4"/>
        <v>3.0520105509341248E-2</v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8187.7574399999994</v>
      </c>
      <c r="D21" s="16">
        <f t="shared" si="0"/>
        <v>0.5868053302687366</v>
      </c>
      <c r="E21" s="6">
        <f>'נוסטרו חיים'!E21+'כללי והון'!E21</f>
        <v>8187.7574399999994</v>
      </c>
      <c r="F21" s="16">
        <f t="shared" si="0"/>
        <v>0.5868053302687366</v>
      </c>
      <c r="G21" s="6">
        <f>'נוסטרו חיים'!G21+'כללי והון'!G21</f>
        <v>1148271</v>
      </c>
      <c r="H21" s="16">
        <f t="shared" si="1"/>
        <v>0.32159886909745455</v>
      </c>
      <c r="I21" s="11">
        <f>'נוסטרו חיים'!I21+'כללי והון'!I21</f>
        <v>16999.614459999997</v>
      </c>
      <c r="J21" s="12">
        <f t="shared" ref="J21" si="77">IFERROR(I21/I$23,"")</f>
        <v>0.20378610970502448</v>
      </c>
      <c r="K21" s="13">
        <f>'נוסטרו חיים'!K21+'כללי והון'!K21</f>
        <v>16999.614459999997</v>
      </c>
      <c r="L21" s="12">
        <f t="shared" ref="L21" si="78">IFERROR(K21/K$23,"")</f>
        <v>0.20378610970502448</v>
      </c>
      <c r="M21" s="13">
        <f>'נוסטרו חיים'!M21+'כללי והון'!M21</f>
        <v>1160588</v>
      </c>
      <c r="N21" s="12">
        <f t="shared" si="4"/>
        <v>0.32491210821034455</v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>
        <f t="shared" ref="J22" si="83">IFERROR(I22/I$23,"")</f>
        <v>0</v>
      </c>
      <c r="K22" s="13">
        <f>'נוסטרו חיים'!K22+'כללי והון'!K22</f>
        <v>0</v>
      </c>
      <c r="L22" s="12">
        <f t="shared" ref="L22" si="84">IFERROR(K22/K$23,"")</f>
        <v>0</v>
      </c>
      <c r="M22" s="13">
        <f>'נוסטרו חיים'!M22+'כללי והון'!M22</f>
        <v>0</v>
      </c>
      <c r="N22" s="12">
        <f t="shared" si="4"/>
        <v>0</v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13953.106793100003</v>
      </c>
      <c r="D23" s="19">
        <f t="shared" si="0"/>
        <v>1</v>
      </c>
      <c r="E23" s="18">
        <f>SUM(E8:E22)</f>
        <v>13953.106793100003</v>
      </c>
      <c r="F23" s="19">
        <f t="shared" si="0"/>
        <v>1</v>
      </c>
      <c r="G23" s="18">
        <f>SUM(G8:G22)</f>
        <v>3570506.9586300002</v>
      </c>
      <c r="H23" s="19">
        <f t="shared" si="1"/>
        <v>1</v>
      </c>
      <c r="I23" s="20">
        <f>SUM(I8:I22)</f>
        <v>83418.906639939945</v>
      </c>
      <c r="J23" s="21">
        <f t="shared" ref="J23" si="89">IFERROR(I23/I$23,"")</f>
        <v>1</v>
      </c>
      <c r="K23" s="22">
        <f>SUM(K8:K22)</f>
        <v>83418.906639939945</v>
      </c>
      <c r="L23" s="21">
        <f t="shared" ref="L23" si="90">IFERROR(K23/K$23,"")</f>
        <v>1</v>
      </c>
      <c r="M23" s="22">
        <f>SUM(M8:M22)</f>
        <v>3572006</v>
      </c>
      <c r="N23" s="21">
        <f t="shared" si="4"/>
        <v>1</v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17122.694554064001</v>
      </c>
      <c r="D25" s="9">
        <f>IFERROR(C25/C$27,"")</f>
        <v>1.2271955295408337</v>
      </c>
      <c r="E25" s="5">
        <f>'נוסטרו חיים'!E25+'כללי והון'!E25</f>
        <v>17122.694554064001</v>
      </c>
      <c r="F25" s="9">
        <f>IFERROR(E25/E$27,"")</f>
        <v>1.2271955295408337</v>
      </c>
      <c r="G25" s="5">
        <f>'נוסטרו חיים'!G25+'כללי והון'!G25</f>
        <v>3497122.9586300002</v>
      </c>
      <c r="H25" s="9">
        <f>IFERROR(G25/G$27,"")</f>
        <v>0.97944717631129963</v>
      </c>
      <c r="I25" s="54">
        <f>'נוסטרו חיים'!I25+'כללי והון'!I25</f>
        <v>80811.174968139952</v>
      </c>
      <c r="J25" s="55">
        <f>IFERROR(I25/I$27,"")</f>
        <v>0.96873932728165468</v>
      </c>
      <c r="K25" s="56">
        <f>'נוסטרו חיים'!K25+'כללי והון'!K25</f>
        <v>80811.174968139952</v>
      </c>
      <c r="L25" s="55">
        <f>IFERROR(K25/K$27,"")</f>
        <v>0.96873932728165468</v>
      </c>
      <c r="M25" s="56">
        <f>'נוסטרו חיים'!M25+'כללי והון'!M25</f>
        <v>3498622</v>
      </c>
      <c r="N25" s="57">
        <f>IFERROR(M25/M$27,"")</f>
        <v>0.97945580158599954</v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-3169.991710964</v>
      </c>
      <c r="D26" s="16">
        <f t="shared" ref="D26:F27" si="95">IFERROR(C26/C$27,"")</f>
        <v>-0.22719552954083366</v>
      </c>
      <c r="E26" s="6">
        <f>'נוסטרו חיים'!E26+'כללי והון'!E26</f>
        <v>-3169.991710964</v>
      </c>
      <c r="F26" s="16">
        <f t="shared" si="95"/>
        <v>-0.22719552954083366</v>
      </c>
      <c r="G26" s="6">
        <f>'נוסטרו חיים'!G26+'כללי והון'!G26</f>
        <v>73384</v>
      </c>
      <c r="H26" s="16">
        <f t="shared" ref="H26:H27" si="96">IFERROR(G26/G$27,"")</f>
        <v>2.055282368870032E-2</v>
      </c>
      <c r="I26" s="11">
        <f>'נוסטרו חיים'!I26+'כללי והון'!I26</f>
        <v>2607.7311218000013</v>
      </c>
      <c r="J26" s="12">
        <f t="shared" ref="J26" si="97">IFERROR(I26/I$27,"")</f>
        <v>3.1260672718345386E-2</v>
      </c>
      <c r="K26" s="13">
        <f>'נוסטרו חיים'!K26+'כללי והון'!K26</f>
        <v>2607.7311218000013</v>
      </c>
      <c r="L26" s="12">
        <f t="shared" ref="L26" si="98">IFERROR(K26/K$27,"")</f>
        <v>3.1260672718345386E-2</v>
      </c>
      <c r="M26" s="13">
        <f>'נוסטרו חיים'!M26+'כללי והון'!M26</f>
        <v>73384</v>
      </c>
      <c r="N26" s="32">
        <f t="shared" ref="N26:N27" si="99">IFERROR(M26/M$27,"")</f>
        <v>2.0544198414000424E-2</v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13952.7028431</v>
      </c>
      <c r="D27" s="19">
        <f t="shared" si="95"/>
        <v>1</v>
      </c>
      <c r="E27" s="29">
        <f>SUM(E25:E26)</f>
        <v>13952.7028431</v>
      </c>
      <c r="F27" s="19">
        <f t="shared" si="95"/>
        <v>1</v>
      </c>
      <c r="G27" s="23">
        <f>SUM(G25:G26)</f>
        <v>3570506.9586300002</v>
      </c>
      <c r="H27" s="19">
        <f t="shared" si="96"/>
        <v>1</v>
      </c>
      <c r="I27" s="20">
        <f>SUM(I25:I26)</f>
        <v>83418.906089939948</v>
      </c>
      <c r="J27" s="21">
        <f t="shared" ref="J27" si="106">IFERROR(I27/I$27,"")</f>
        <v>1</v>
      </c>
      <c r="K27" s="22">
        <f>SUM(K25:K26)</f>
        <v>83418.906089939948</v>
      </c>
      <c r="L27" s="21">
        <f t="shared" ref="L27" si="107">IFERROR(K27/K$27,"")</f>
        <v>1</v>
      </c>
      <c r="M27" s="22">
        <f>SUM(M25:M26)</f>
        <v>3572006</v>
      </c>
      <c r="N27" s="35">
        <f t="shared" si="99"/>
        <v>1</v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3689.6311731000069</v>
      </c>
      <c r="D29" s="9">
        <f>IFERROR(C29/C$31,"")</f>
        <v>0.26443845429737883</v>
      </c>
      <c r="E29" s="5">
        <f>'נוסטרו חיים'!E29+'כללי והון'!E29</f>
        <v>3689.6311731000069</v>
      </c>
      <c r="F29" s="9">
        <f>IFERROR(E29/E$31,"")</f>
        <v>0.26443845429737883</v>
      </c>
      <c r="G29" s="5">
        <f>'נוסטרו חיים'!G29+'כללי והון'!G29</f>
        <v>771928.59604000021</v>
      </c>
      <c r="H29" s="9">
        <f>IFERROR(G29/G$31,"")</f>
        <v>0.21619579655886972</v>
      </c>
      <c r="I29" s="54">
        <f>'נוסטרו חיים'!I29+'כללי והון'!I29</f>
        <v>14655.899789939962</v>
      </c>
      <c r="J29" s="55">
        <f>IFERROR(I29/I$31,"")</f>
        <v>0.17569038575186272</v>
      </c>
      <c r="K29" s="56">
        <f>'נוסטרו חיים'!K29+'כללי והון'!K29</f>
        <v>14655.899789939962</v>
      </c>
      <c r="L29" s="55">
        <f>IFERROR(K29/K$31,"")</f>
        <v>0.17569038575186272</v>
      </c>
      <c r="M29" s="56">
        <f>'נוסטרו חיים'!M29+'כללי והון'!M29</f>
        <v>754762</v>
      </c>
      <c r="N29" s="57">
        <f>IFERROR(M29/M$31,"")</f>
        <v>0.21129919714580547</v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10263.071669999994</v>
      </c>
      <c r="D30" s="16">
        <f t="shared" ref="D30:F31" si="112">IFERROR(C30/C$31,"")</f>
        <v>0.73556154570262122</v>
      </c>
      <c r="E30" s="6">
        <f>'נוסטרו חיים'!E30+'כללי והון'!E30</f>
        <v>10263.071669999994</v>
      </c>
      <c r="F30" s="16">
        <f t="shared" si="112"/>
        <v>0.73556154570262122</v>
      </c>
      <c r="G30" s="6">
        <f>'נוסטרו חיים'!G30+'כללי והון'!G30</f>
        <v>2798578.36259</v>
      </c>
      <c r="H30" s="16">
        <f t="shared" ref="H30:H31" si="113">IFERROR(G30/G$31,"")</f>
        <v>0.78380420344113033</v>
      </c>
      <c r="I30" s="11">
        <f>'נוסטרו חיים'!I30+'כללי והון'!I30</f>
        <v>68763.006299999994</v>
      </c>
      <c r="J30" s="12">
        <f t="shared" ref="J30" si="114">IFERROR(I30/I$31,"")</f>
        <v>0.8243096142481372</v>
      </c>
      <c r="K30" s="13">
        <f>'נוסטרו חיים'!K30+'כללי והון'!K30</f>
        <v>68763.006299999994</v>
      </c>
      <c r="L30" s="12">
        <f t="shared" ref="L30" si="115">IFERROR(K30/K$31,"")</f>
        <v>0.8243096142481372</v>
      </c>
      <c r="M30" s="13">
        <f>'נוסטרו חיים'!M30+'כללי והון'!M30</f>
        <v>2817244</v>
      </c>
      <c r="N30" s="32">
        <f t="shared" ref="N30:N31" si="116">IFERROR(M30/M$31,"")</f>
        <v>0.78870080285419453</v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13952.7028431</v>
      </c>
      <c r="D31" s="19">
        <f t="shared" si="112"/>
        <v>1</v>
      </c>
      <c r="E31" s="29">
        <f>SUM(E29:E30)</f>
        <v>13952.7028431</v>
      </c>
      <c r="F31" s="19">
        <f t="shared" si="112"/>
        <v>1</v>
      </c>
      <c r="G31" s="29">
        <f>SUM(G29:G30)</f>
        <v>3570506.9586300002</v>
      </c>
      <c r="H31" s="19">
        <f t="shared" si="113"/>
        <v>1</v>
      </c>
      <c r="I31" s="20">
        <f>SUM(I29:I30)</f>
        <v>83418.906089939963</v>
      </c>
      <c r="J31" s="21">
        <f t="shared" ref="J31" si="123">IFERROR(I31/I$31,"")</f>
        <v>1</v>
      </c>
      <c r="K31" s="22">
        <f>SUM(K29:K30)</f>
        <v>83418.906089939963</v>
      </c>
      <c r="L31" s="21">
        <f t="shared" ref="L31" si="124">IFERROR(K31/K$31,"")</f>
        <v>1</v>
      </c>
      <c r="M31" s="22">
        <f>SUM(M29:M30)</f>
        <v>3572006</v>
      </c>
      <c r="N31" s="35">
        <f t="shared" si="116"/>
        <v>1</v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2025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2237.3645099999999</v>
      </c>
      <c r="D36" s="9">
        <f>IFERROR(C36/C$51,"")</f>
        <v>0.1603488415287129</v>
      </c>
      <c r="E36" s="5">
        <f>E8</f>
        <v>2237.3645099999999</v>
      </c>
      <c r="F36" s="9">
        <f>IFERROR(E36/E$51,"")</f>
        <v>0.1603488415287129</v>
      </c>
      <c r="G36" s="5">
        <f>G8</f>
        <v>157846.39499999999</v>
      </c>
      <c r="H36" s="31">
        <f>IFERROR(G36/G$51,"")</f>
        <v>4.4208398647279344E-2</v>
      </c>
      <c r="I36" s="54">
        <f>IF(I$23=0,"",I8+C36)</f>
        <v>-870.05331999999999</v>
      </c>
      <c r="J36" s="55">
        <f>IFERROR(I36/I$51,"")</f>
        <v>-8.9353530786164918E-3</v>
      </c>
      <c r="K36" s="56">
        <f>IF(K$23=0,"",K8+E36)</f>
        <v>-870.05331999999999</v>
      </c>
      <c r="L36" s="55">
        <f>IFERROR(K36/K$51,"")</f>
        <v>-8.9353530786164918E-3</v>
      </c>
      <c r="M36" s="56">
        <f>M8</f>
        <v>174306</v>
      </c>
      <c r="N36" s="57">
        <f>IFERROR(M36/M$51,"")</f>
        <v>4.879779037325245E-2</v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1665.2783500000048</v>
      </c>
      <c r="D37" s="16">
        <f t="shared" ref="D37:F51" si="130">IFERROR(C37/C$51,"")</f>
        <v>0.11934821217189473</v>
      </c>
      <c r="E37" s="6">
        <f t="shared" si="129"/>
        <v>1665.2783500000048</v>
      </c>
      <c r="F37" s="16">
        <f t="shared" si="130"/>
        <v>0.11934821217189473</v>
      </c>
      <c r="G37" s="6">
        <f t="shared" ref="G37:G50" si="131">G9</f>
        <v>302540</v>
      </c>
      <c r="H37" s="33">
        <f t="shared" ref="H37:H51" si="132">IFERROR(G37/G$51,"")</f>
        <v>8.4733065501735996E-2</v>
      </c>
      <c r="I37" s="11">
        <f t="shared" ref="I37:I50" si="133">IF(I$23=0,"",I9+C37)</f>
        <v>8573.0572299999803</v>
      </c>
      <c r="J37" s="12">
        <f t="shared" ref="J37:L51" si="134">IFERROR(I37/I$51,"")</f>
        <v>8.804436642254948E-2</v>
      </c>
      <c r="K37" s="13">
        <f t="shared" ref="K37:K50" si="135">IF(K$23=0,"",K9+E37)</f>
        <v>8573.0572299999803</v>
      </c>
      <c r="L37" s="12">
        <f t="shared" si="134"/>
        <v>8.804436642254948E-2</v>
      </c>
      <c r="M37" s="13">
        <f t="shared" ref="M37:M50" si="136">M9</f>
        <v>309476</v>
      </c>
      <c r="N37" s="32">
        <f t="shared" ref="N37:N51" si="137">IFERROR(M37/M$51,"")</f>
        <v>8.6639272162476771E-2</v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1542.04</v>
      </c>
      <c r="D38" s="16">
        <f t="shared" si="130"/>
        <v>0.11051588888881429</v>
      </c>
      <c r="E38" s="6">
        <f t="shared" si="129"/>
        <v>1542.04</v>
      </c>
      <c r="F38" s="16">
        <f t="shared" si="130"/>
        <v>0.11051588888881429</v>
      </c>
      <c r="G38" s="6">
        <f t="shared" si="131"/>
        <v>1244435</v>
      </c>
      <c r="H38" s="33">
        <f t="shared" si="132"/>
        <v>0.34853173916722696</v>
      </c>
      <c r="I38" s="11">
        <f t="shared" si="133"/>
        <v>47816.491270000006</v>
      </c>
      <c r="J38" s="12">
        <f t="shared" si="134"/>
        <v>0.49107017082359178</v>
      </c>
      <c r="K38" s="13">
        <f t="shared" si="135"/>
        <v>47816.491270000006</v>
      </c>
      <c r="L38" s="12">
        <f t="shared" si="134"/>
        <v>0.49107017082359178</v>
      </c>
      <c r="M38" s="13">
        <f t="shared" si="136"/>
        <v>1263149</v>
      </c>
      <c r="N38" s="32">
        <f t="shared" si="137"/>
        <v>0.35362454598340542</v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1027.9086200000027</v>
      </c>
      <c r="D39" s="16">
        <f t="shared" si="130"/>
        <v>7.3668799016740644E-2</v>
      </c>
      <c r="E39" s="6">
        <f t="shared" si="129"/>
        <v>1027.9086200000027</v>
      </c>
      <c r="F39" s="16">
        <f t="shared" si="130"/>
        <v>7.3668799016740644E-2</v>
      </c>
      <c r="G39" s="6">
        <f t="shared" si="131"/>
        <v>213683</v>
      </c>
      <c r="H39" s="33">
        <f t="shared" si="132"/>
        <v>5.98466835314585E-2</v>
      </c>
      <c r="I39" s="11">
        <f t="shared" si="133"/>
        <v>3351.0040299999864</v>
      </c>
      <c r="J39" s="12">
        <f t="shared" si="134"/>
        <v>3.4414447353544549E-2</v>
      </c>
      <c r="K39" s="13">
        <f t="shared" si="135"/>
        <v>3351.0040299999864</v>
      </c>
      <c r="L39" s="12">
        <f t="shared" si="134"/>
        <v>3.4414447353544549E-2</v>
      </c>
      <c r="M39" s="13">
        <f t="shared" si="136"/>
        <v>198581</v>
      </c>
      <c r="N39" s="32">
        <f t="shared" si="137"/>
        <v>5.559369161194018E-2</v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272.08175999999997</v>
      </c>
      <c r="D40" s="16">
        <f t="shared" si="130"/>
        <v>1.9499726049151147E-2</v>
      </c>
      <c r="E40" s="6">
        <f t="shared" si="129"/>
        <v>272.08175999999997</v>
      </c>
      <c r="F40" s="16">
        <f t="shared" si="130"/>
        <v>1.9499726049151147E-2</v>
      </c>
      <c r="G40" s="6">
        <f t="shared" si="131"/>
        <v>23547</v>
      </c>
      <c r="H40" s="33">
        <f t="shared" si="132"/>
        <v>6.5948618145348636E-3</v>
      </c>
      <c r="I40" s="11">
        <f t="shared" si="133"/>
        <v>793.55215999999996</v>
      </c>
      <c r="J40" s="12">
        <f t="shared" si="134"/>
        <v>8.1496944760796573E-3</v>
      </c>
      <c r="K40" s="13">
        <f t="shared" si="135"/>
        <v>793.55215999999996</v>
      </c>
      <c r="L40" s="12">
        <f t="shared" si="134"/>
        <v>8.1496944760796573E-3</v>
      </c>
      <c r="M40" s="13">
        <f t="shared" si="136"/>
        <v>22714</v>
      </c>
      <c r="N40" s="32">
        <f t="shared" si="137"/>
        <v>6.3588918943585197E-3</v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2187.9942899999942</v>
      </c>
      <c r="D41" s="16">
        <f t="shared" si="130"/>
        <v>0.15681054566872421</v>
      </c>
      <c r="E41" s="6">
        <f t="shared" si="129"/>
        <v>2187.9942899999942</v>
      </c>
      <c r="F41" s="16">
        <f t="shared" si="130"/>
        <v>0.15681054566872421</v>
      </c>
      <c r="G41" s="6">
        <f t="shared" si="131"/>
        <v>106511.46948</v>
      </c>
      <c r="H41" s="33">
        <f t="shared" si="132"/>
        <v>2.9830909367802586E-2</v>
      </c>
      <c r="I41" s="11">
        <f t="shared" si="133"/>
        <v>-1798.7031469600042</v>
      </c>
      <c r="J41" s="12">
        <f t="shared" si="134"/>
        <v>-1.8472485918111601E-2</v>
      </c>
      <c r="K41" s="13">
        <f t="shared" si="135"/>
        <v>-1798.7031469600042</v>
      </c>
      <c r="L41" s="12">
        <f t="shared" si="134"/>
        <v>-1.8472485918111601E-2</v>
      </c>
      <c r="M41" s="13">
        <f t="shared" si="136"/>
        <v>103780</v>
      </c>
      <c r="N41" s="32">
        <f t="shared" si="137"/>
        <v>2.9053702597364058E-2</v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-850.5045068999998</v>
      </c>
      <c r="D42" s="16">
        <f t="shared" si="130"/>
        <v>-6.0954489886122391E-2</v>
      </c>
      <c r="E42" s="6">
        <f t="shared" si="129"/>
        <v>-850.5045068999998</v>
      </c>
      <c r="F42" s="16">
        <f t="shared" si="130"/>
        <v>-6.0954489886122391E-2</v>
      </c>
      <c r="G42" s="6">
        <f t="shared" si="131"/>
        <v>85695</v>
      </c>
      <c r="H42" s="33">
        <f t="shared" si="132"/>
        <v>2.4000793442755557E-2</v>
      </c>
      <c r="I42" s="11">
        <f t="shared" si="133"/>
        <v>6730.1434199999994</v>
      </c>
      <c r="J42" s="12">
        <f t="shared" si="134"/>
        <v>6.9117841797819379E-2</v>
      </c>
      <c r="K42" s="13">
        <f t="shared" si="135"/>
        <v>6730.1434199999994</v>
      </c>
      <c r="L42" s="12">
        <f t="shared" si="134"/>
        <v>6.9117841797819379E-2</v>
      </c>
      <c r="M42" s="13">
        <f t="shared" si="136"/>
        <v>43168</v>
      </c>
      <c r="N42" s="32">
        <f t="shared" si="137"/>
        <v>1.2085086083282055E-2</v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-92</v>
      </c>
      <c r="D43" s="16">
        <f t="shared" si="130"/>
        <v>-6.593513642817901E-3</v>
      </c>
      <c r="E43" s="6">
        <f t="shared" si="129"/>
        <v>-92</v>
      </c>
      <c r="F43" s="16">
        <f t="shared" si="130"/>
        <v>-6.593513642817901E-3</v>
      </c>
      <c r="G43" s="6">
        <f t="shared" si="131"/>
        <v>1061</v>
      </c>
      <c r="H43" s="33">
        <f t="shared" si="132"/>
        <v>2.9715668175230351E-4</v>
      </c>
      <c r="I43" s="11">
        <f t="shared" si="133"/>
        <v>-9</v>
      </c>
      <c r="J43" s="12">
        <f t="shared" si="134"/>
        <v>-9.2429022289747053E-5</v>
      </c>
      <c r="K43" s="13">
        <f t="shared" si="135"/>
        <v>-9</v>
      </c>
      <c r="L43" s="12">
        <f t="shared" si="134"/>
        <v>-9.2429022289747053E-5</v>
      </c>
      <c r="M43" s="13">
        <f t="shared" si="136"/>
        <v>1144</v>
      </c>
      <c r="N43" s="32">
        <f t="shared" si="137"/>
        <v>3.202682190343465E-4</v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2157.0413699999999</v>
      </c>
      <c r="D44" s="16">
        <f t="shared" si="130"/>
        <v>0.15459219240453928</v>
      </c>
      <c r="E44" s="6">
        <f t="shared" si="129"/>
        <v>2157.0413699999999</v>
      </c>
      <c r="F44" s="16">
        <f t="shared" si="130"/>
        <v>0.15459219240453928</v>
      </c>
      <c r="G44" s="6">
        <f t="shared" si="131"/>
        <v>141090.56363000002</v>
      </c>
      <c r="H44" s="33">
        <f t="shared" si="132"/>
        <v>3.9515554867910502E-2</v>
      </c>
      <c r="I44" s="11">
        <f t="shared" si="133"/>
        <v>4725.8103499999997</v>
      </c>
      <c r="J44" s="12">
        <f t="shared" si="134"/>
        <v>4.8533558908585253E-2</v>
      </c>
      <c r="K44" s="13">
        <f t="shared" si="135"/>
        <v>4725.8103499999997</v>
      </c>
      <c r="L44" s="12">
        <f t="shared" si="134"/>
        <v>4.8533558908585253E-2</v>
      </c>
      <c r="M44" s="13">
        <f t="shared" si="136"/>
        <v>153650</v>
      </c>
      <c r="N44" s="32">
        <f t="shared" si="137"/>
        <v>4.3015045327471454E-2</v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>
        <f t="shared" si="133"/>
        <v>0</v>
      </c>
      <c r="J45" s="12">
        <f t="shared" si="134"/>
        <v>0</v>
      </c>
      <c r="K45" s="13">
        <f t="shared" si="135"/>
        <v>0</v>
      </c>
      <c r="L45" s="12">
        <f t="shared" si="134"/>
        <v>0</v>
      </c>
      <c r="M45" s="13">
        <f t="shared" si="136"/>
        <v>0</v>
      </c>
      <c r="N45" s="32">
        <f t="shared" si="137"/>
        <v>0</v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-4924.0547799999995</v>
      </c>
      <c r="D46" s="16">
        <f t="shared" si="130"/>
        <v>-0.35290024315122492</v>
      </c>
      <c r="E46" s="6">
        <f t="shared" si="129"/>
        <v>-4924.0547799999995</v>
      </c>
      <c r="F46" s="16">
        <f t="shared" si="130"/>
        <v>-0.35290024315122492</v>
      </c>
      <c r="G46" s="6">
        <f t="shared" si="131"/>
        <v>16127</v>
      </c>
      <c r="H46" s="33">
        <f t="shared" si="132"/>
        <v>4.5167255481803944E-3</v>
      </c>
      <c r="I46" s="11">
        <f t="shared" si="133"/>
        <v>5413.5777399999997</v>
      </c>
      <c r="J46" s="12">
        <f t="shared" si="134"/>
        <v>5.5596855288637607E-2</v>
      </c>
      <c r="K46" s="13">
        <f t="shared" si="135"/>
        <v>5413.5777399999997</v>
      </c>
      <c r="L46" s="12">
        <f t="shared" si="134"/>
        <v>5.5596855288637607E-2</v>
      </c>
      <c r="M46" s="13">
        <f t="shared" si="136"/>
        <v>16869</v>
      </c>
      <c r="N46" s="32">
        <f t="shared" si="137"/>
        <v>4.722556457072021E-3</v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115</v>
      </c>
      <c r="D47" s="16">
        <f t="shared" si="130"/>
        <v>8.2418920535223764E-3</v>
      </c>
      <c r="E47" s="6">
        <f t="shared" si="129"/>
        <v>115</v>
      </c>
      <c r="F47" s="16">
        <f t="shared" si="130"/>
        <v>8.2418920535223764E-3</v>
      </c>
      <c r="G47" s="6">
        <f t="shared" si="131"/>
        <v>15445.53052</v>
      </c>
      <c r="H47" s="33">
        <f t="shared" si="132"/>
        <v>4.3258648418728844E-3</v>
      </c>
      <c r="I47" s="11">
        <f t="shared" si="133"/>
        <v>232</v>
      </c>
      <c r="J47" s="12">
        <f t="shared" si="134"/>
        <v>2.3826147968023684E-3</v>
      </c>
      <c r="K47" s="13">
        <f t="shared" si="135"/>
        <v>232</v>
      </c>
      <c r="L47" s="12">
        <f t="shared" si="134"/>
        <v>2.3826147968023684E-3</v>
      </c>
      <c r="M47" s="13">
        <f t="shared" si="136"/>
        <v>15563</v>
      </c>
      <c r="N47" s="32">
        <f t="shared" si="137"/>
        <v>4.3569355706569359E-3</v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427.19974000000025</v>
      </c>
      <c r="D48" s="16">
        <f t="shared" si="130"/>
        <v>3.061681862932893E-2</v>
      </c>
      <c r="E48" s="6">
        <f t="shared" si="129"/>
        <v>427.19974000000025</v>
      </c>
      <c r="F48" s="16">
        <f t="shared" si="130"/>
        <v>3.061681862932893E-2</v>
      </c>
      <c r="G48" s="6">
        <f t="shared" si="131"/>
        <v>114254</v>
      </c>
      <c r="H48" s="33">
        <f t="shared" si="132"/>
        <v>3.1999377490035515E-2</v>
      </c>
      <c r="I48" s="11">
        <f t="shared" si="133"/>
        <v>-2773.2381999999989</v>
      </c>
      <c r="J48" s="12">
        <f t="shared" si="134"/>
        <v>-2.8480855044730878E-2</v>
      </c>
      <c r="K48" s="13">
        <f t="shared" si="135"/>
        <v>-2773.2381999999989</v>
      </c>
      <c r="L48" s="12">
        <f t="shared" si="134"/>
        <v>-2.8480855044730878E-2</v>
      </c>
      <c r="M48" s="13">
        <f t="shared" si="136"/>
        <v>109018</v>
      </c>
      <c r="N48" s="32">
        <f t="shared" si="137"/>
        <v>3.0520105509341248E-2</v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8187.7574399999994</v>
      </c>
      <c r="D49" s="16">
        <f t="shared" si="130"/>
        <v>0.5868053302687366</v>
      </c>
      <c r="E49" s="6">
        <f t="shared" si="129"/>
        <v>8187.7574399999994</v>
      </c>
      <c r="F49" s="16">
        <f t="shared" si="130"/>
        <v>0.5868053302687366</v>
      </c>
      <c r="G49" s="6">
        <f t="shared" si="131"/>
        <v>1148271</v>
      </c>
      <c r="H49" s="33">
        <f t="shared" si="132"/>
        <v>0.32159886909745455</v>
      </c>
      <c r="I49" s="11">
        <f t="shared" si="133"/>
        <v>25187.371899999998</v>
      </c>
      <c r="J49" s="12">
        <f t="shared" si="134"/>
        <v>0.2586715731961387</v>
      </c>
      <c r="K49" s="13">
        <f t="shared" si="135"/>
        <v>25187.371899999998</v>
      </c>
      <c r="L49" s="12">
        <f t="shared" si="134"/>
        <v>0.2586715731961387</v>
      </c>
      <c r="M49" s="13">
        <f t="shared" si="136"/>
        <v>1160588</v>
      </c>
      <c r="N49" s="32">
        <f t="shared" si="137"/>
        <v>0.32491210821034455</v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>
        <f t="shared" si="133"/>
        <v>0</v>
      </c>
      <c r="J50" s="12">
        <f t="shared" si="134"/>
        <v>0</v>
      </c>
      <c r="K50" s="13">
        <f t="shared" si="135"/>
        <v>0</v>
      </c>
      <c r="L50" s="12">
        <f t="shared" si="134"/>
        <v>0</v>
      </c>
      <c r="M50" s="13">
        <f t="shared" si="136"/>
        <v>0</v>
      </c>
      <c r="N50" s="32">
        <f t="shared" si="137"/>
        <v>0</v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13953.106793100003</v>
      </c>
      <c r="D51" s="19">
        <f t="shared" si="130"/>
        <v>1</v>
      </c>
      <c r="E51" s="23">
        <f>SUM(E36:E50)</f>
        <v>13953.106793100003</v>
      </c>
      <c r="F51" s="19">
        <f t="shared" si="130"/>
        <v>1</v>
      </c>
      <c r="G51" s="23">
        <f>SUM(G36:G50)</f>
        <v>3570506.9586300002</v>
      </c>
      <c r="H51" s="34">
        <f t="shared" si="132"/>
        <v>1</v>
      </c>
      <c r="I51" s="20">
        <f>SUM(I36:I50)</f>
        <v>97372.01343303996</v>
      </c>
      <c r="J51" s="21">
        <f t="shared" si="134"/>
        <v>1</v>
      </c>
      <c r="K51" s="22">
        <f>SUM(K36:K50)</f>
        <v>97372.01343303996</v>
      </c>
      <c r="L51" s="21">
        <f t="shared" si="134"/>
        <v>1</v>
      </c>
      <c r="M51" s="22">
        <f>SUM(M36:M50)</f>
        <v>3572006</v>
      </c>
      <c r="N51" s="35">
        <f t="shared" si="137"/>
        <v>1</v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17122.694554064001</v>
      </c>
      <c r="D53" s="9">
        <f>IFERROR(C53/C$55,"")</f>
        <v>1.2271955295408337</v>
      </c>
      <c r="E53" s="5">
        <f t="shared" si="150"/>
        <v>17122.694554064001</v>
      </c>
      <c r="F53" s="9">
        <f>IFERROR(E53/E$55,"")</f>
        <v>1.2271955295408337</v>
      </c>
      <c r="G53" s="5">
        <f t="shared" ref="G53:G54" si="151">G25</f>
        <v>3497122.9586300002</v>
      </c>
      <c r="H53" s="31">
        <f>IFERROR(G53/G$55,"")</f>
        <v>0.97944717631129963</v>
      </c>
      <c r="I53" s="54">
        <f t="shared" ref="I53:I54" si="152">IF(I$23=0,"",I25+C53)</f>
        <v>97933.869522203953</v>
      </c>
      <c r="J53" s="55">
        <f>IFERROR(I53/I$55,"")</f>
        <v>1.0057743791575904</v>
      </c>
      <c r="K53" s="56">
        <f t="shared" ref="K53:K54" si="153">IF(K$23=0,"",K25+E53)</f>
        <v>97933.869522203953</v>
      </c>
      <c r="L53" s="55">
        <f>IFERROR(K53/K$55,"")</f>
        <v>1.0057743791575904</v>
      </c>
      <c r="M53" s="56">
        <f t="shared" ref="M53:M54" si="154">M25</f>
        <v>3498622</v>
      </c>
      <c r="N53" s="57">
        <f>IFERROR(M53/M$55,"")</f>
        <v>0.97945580158599954</v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-3169.991710964</v>
      </c>
      <c r="D54" s="16">
        <f t="shared" ref="D54:F55" si="161">IFERROR(C54/C$55,"")</f>
        <v>-0.22719552954083366</v>
      </c>
      <c r="E54" s="6">
        <f t="shared" si="150"/>
        <v>-3169.991710964</v>
      </c>
      <c r="F54" s="16">
        <f t="shared" si="161"/>
        <v>-0.22719552954083366</v>
      </c>
      <c r="G54" s="6">
        <f t="shared" si="151"/>
        <v>73384</v>
      </c>
      <c r="H54" s="33">
        <f t="shared" ref="H54:H55" si="162">IFERROR(G54/G$55,"")</f>
        <v>2.055282368870032E-2</v>
      </c>
      <c r="I54" s="11">
        <f t="shared" si="152"/>
        <v>-562.2605891639987</v>
      </c>
      <c r="J54" s="12">
        <f t="shared" ref="J54:L55" si="163">IFERROR(I54/I$55,"")</f>
        <v>-5.7743791575904984E-3</v>
      </c>
      <c r="K54" s="13">
        <f t="shared" si="153"/>
        <v>-562.2605891639987</v>
      </c>
      <c r="L54" s="12">
        <f t="shared" si="163"/>
        <v>-5.7743791575904984E-3</v>
      </c>
      <c r="M54" s="13">
        <f t="shared" si="154"/>
        <v>73384</v>
      </c>
      <c r="N54" s="32">
        <f t="shared" ref="N54:N55" si="164">IFERROR(M54/M$55,"")</f>
        <v>2.0544198414000424E-2</v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13952.7028431</v>
      </c>
      <c r="D55" s="19">
        <f t="shared" si="161"/>
        <v>1</v>
      </c>
      <c r="E55" s="23">
        <f>SUM(E53:E54)</f>
        <v>13952.7028431</v>
      </c>
      <c r="F55" s="19">
        <f t="shared" si="161"/>
        <v>1</v>
      </c>
      <c r="G55" s="23">
        <f>SUM(G53:G54)</f>
        <v>3570506.9586300002</v>
      </c>
      <c r="H55" s="34">
        <f t="shared" si="162"/>
        <v>1</v>
      </c>
      <c r="I55" s="20">
        <f>SUM(I53:I54)</f>
        <v>97371.608933039955</v>
      </c>
      <c r="J55" s="21">
        <f t="shared" si="163"/>
        <v>1</v>
      </c>
      <c r="K55" s="22">
        <f>SUM(K53:K54)</f>
        <v>97371.608933039955</v>
      </c>
      <c r="L55" s="21">
        <f t="shared" si="163"/>
        <v>1</v>
      </c>
      <c r="M55" s="22">
        <f>SUM(M53:M54)</f>
        <v>3572006</v>
      </c>
      <c r="N55" s="35">
        <f t="shared" si="164"/>
        <v>1</v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3689.6311731000069</v>
      </c>
      <c r="D57" s="9">
        <f>IFERROR(C57/C$59,"")</f>
        <v>0.26443845429737883</v>
      </c>
      <c r="E57" s="5">
        <f t="shared" si="171"/>
        <v>3689.6311731000069</v>
      </c>
      <c r="F57" s="9">
        <f>IFERROR(E57/E$59,"")</f>
        <v>0.26443845429737883</v>
      </c>
      <c r="G57" s="5">
        <f t="shared" ref="G57:G58" si="172">G29</f>
        <v>771928.59604000021</v>
      </c>
      <c r="H57" s="31">
        <f>IFERROR(G57/G$59,"")</f>
        <v>0.21619579655886972</v>
      </c>
      <c r="I57" s="54">
        <f t="shared" ref="I57:I58" si="173">IF(I$23=0,"",I29+C57)</f>
        <v>18345.530963039968</v>
      </c>
      <c r="J57" s="55">
        <f>IFERROR(I57/I$59,"")</f>
        <v>0.18840739270987844</v>
      </c>
      <c r="K57" s="56">
        <f t="shared" ref="K57:K58" si="174">IF(K$23=0,"",K29+E57)</f>
        <v>18345.530963039968</v>
      </c>
      <c r="L57" s="55">
        <f>IFERROR(K57/K$59,"")</f>
        <v>0.18840739270987844</v>
      </c>
      <c r="M57" s="56">
        <f t="shared" ref="M57:M58" si="175">M29</f>
        <v>754762</v>
      </c>
      <c r="N57" s="57">
        <f>IFERROR(M57/M$59,"")</f>
        <v>0.21129919714580547</v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10263.071669999994</v>
      </c>
      <c r="D58" s="16">
        <f t="shared" ref="D58:F59" si="182">IFERROR(C58/C$59,"")</f>
        <v>0.73556154570262122</v>
      </c>
      <c r="E58" s="6">
        <f t="shared" si="171"/>
        <v>10263.071669999994</v>
      </c>
      <c r="F58" s="16">
        <f t="shared" si="182"/>
        <v>0.73556154570262122</v>
      </c>
      <c r="G58" s="6">
        <f t="shared" si="172"/>
        <v>2798578.36259</v>
      </c>
      <c r="H58" s="33">
        <f t="shared" ref="H58:H59" si="183">IFERROR(G58/G$59,"")</f>
        <v>0.78380420344113033</v>
      </c>
      <c r="I58" s="11">
        <f t="shared" si="173"/>
        <v>79026.077969999984</v>
      </c>
      <c r="J58" s="12">
        <f t="shared" ref="J58:L59" si="184">IFERROR(I58/I$59,"")</f>
        <v>0.8115926072901215</v>
      </c>
      <c r="K58" s="13">
        <f t="shared" si="174"/>
        <v>79026.077969999984</v>
      </c>
      <c r="L58" s="12">
        <f t="shared" si="184"/>
        <v>0.8115926072901215</v>
      </c>
      <c r="M58" s="13">
        <f t="shared" si="175"/>
        <v>2817244</v>
      </c>
      <c r="N58" s="32">
        <f t="shared" ref="N58:N59" si="185">IFERROR(M58/M$59,"")</f>
        <v>0.78870080285419453</v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13952.7028431</v>
      </c>
      <c r="D59" s="19">
        <f t="shared" si="182"/>
        <v>1</v>
      </c>
      <c r="E59" s="23">
        <f>SUM(E57:E58)</f>
        <v>13952.7028431</v>
      </c>
      <c r="F59" s="19">
        <f t="shared" si="182"/>
        <v>1</v>
      </c>
      <c r="G59" s="23">
        <f>SUM(G57:G58)</f>
        <v>3570506.9586300002</v>
      </c>
      <c r="H59" s="34">
        <f t="shared" si="183"/>
        <v>1</v>
      </c>
      <c r="I59" s="20">
        <f>SUM(I57:I58)</f>
        <v>97371.608933039955</v>
      </c>
      <c r="J59" s="21">
        <f t="shared" si="184"/>
        <v>1</v>
      </c>
      <c r="K59" s="22">
        <f>SUM(K57:K58)</f>
        <v>97371.608933039955</v>
      </c>
      <c r="L59" s="21">
        <f t="shared" si="184"/>
        <v>1</v>
      </c>
      <c r="M59" s="22">
        <f>SUM(M57:M58)</f>
        <v>3572006</v>
      </c>
      <c r="N59" s="35">
        <f t="shared" si="185"/>
        <v>1</v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2025-08-31T14:18:32Z</dcterms:modified>
</cp:coreProperties>
</file>