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31.03.25\"/>
    </mc:Choice>
  </mc:AlternateContent>
  <workbookProtection workbookPassword="E19A" lockStructure="1"/>
  <bookViews>
    <workbookView xWindow="0" yWindow="0" windowWidth="21525" windowHeight="11325" tabRatio="514" activeTab="1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Y58" i="11" s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Y38" i="11" s="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G59" i="1" l="1"/>
  <c r="H59" i="1" s="1"/>
  <c r="L29" i="1"/>
  <c r="T26" i="1"/>
  <c r="N26" i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F57" i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Q53" i="1" s="1"/>
  <c r="W53" i="1" s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55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37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H58" i="1"/>
  <c r="G51" i="1"/>
  <c r="H57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D41" i="10" l="1"/>
  <c r="F36" i="10"/>
  <c r="T41" i="1"/>
  <c r="N42" i="1"/>
  <c r="T57" i="10"/>
  <c r="T58" i="10"/>
  <c r="T36" i="1"/>
  <c r="T37" i="1"/>
  <c r="N49" i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P53" i="1"/>
  <c r="P59" i="1"/>
  <c r="X58" i="1"/>
  <c r="N55" i="1"/>
  <c r="N54" i="1"/>
  <c r="N59" i="1"/>
  <c r="N58" i="1"/>
  <c r="N57" i="1"/>
  <c r="C55" i="1"/>
  <c r="I59" i="1"/>
  <c r="C59" i="1"/>
  <c r="I55" i="1"/>
  <c r="V39" i="1" l="1"/>
  <c r="V51" i="1"/>
  <c r="V36" i="1"/>
  <c r="V42" i="1"/>
  <c r="V43" i="1"/>
  <c r="V49" i="1"/>
  <c r="V41" i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<sst xmlns="http://schemas.openxmlformats.org/spreadsheetml/2006/main" count="480" uniqueCount="131">
  <si>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</si>
  <si>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</si>
  <si>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</si>
  <si>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</si>
  <si>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</si>
  <si>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</si>
  <si>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</si>
  <si>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</si>
  <si>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</si>
  <si>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</si>
  <si>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</si>
  <si>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</si>
  <si>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</si>
  <si>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</si>
  <si>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</si>
  <si>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</si>
  <si>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</si>
  <si>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</si>
  <si>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</si>
  <si>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</si>
  <si>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</si>
  <si>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</si>
  <si>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</si>
  <si>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</si>
  <si>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</si>
  <si>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</si>
  <si>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</si>
  <si>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</si>
  <si>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</si>
  <si>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</si>
  <si>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</si>
  <si>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</si>
  <si>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</si>
  <si>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</si>
  <si>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</si>
  <si>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</si>
  <si>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</si>
  <si>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</si>
  <si>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</si>
  <si>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</si>
  <si>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</si>
  <si>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</si>
  <si>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</si>
  <si>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</si>
  <si>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</si>
  <si>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</si>
  <si>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</si>
  <si>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</si>
  <si>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</si>
  <si>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</si>
  <si>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</si>
  <si>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</si>
  <si>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</si>
  <si>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</si>
  <si>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</si>
  <si>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</si>
  <si>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</si>
  <si>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</si>
  <si>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</si>
  <si>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</si>
  <si>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</si>
  <si>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</si>
  <si>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</si>
  <si>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</si>
  <si>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</si>
  <si>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</si>
  <si>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</si>
  <si>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</si>
  <si>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</si>
  <si>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</si>
  <si>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</si>
  <si>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</si>
  <si>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</si>
  <si>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</si>
  <si>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</si>
  <si>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</si>
  <si>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</si>
  <si>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</si>
  <si>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</si>
  <si>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</si>
  <si>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</si>
  <si>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</si>
  <si>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</si>
  <si>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</si>
  <si>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</si>
  <si>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</si>
  <si>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</si>
  <si>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</si>
  <si>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</si>
  <si>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</si>
  <si>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</si>
  <si>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</si>
  <si>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</si>
  <si>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</si>
  <si>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</si>
  <si>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</si>
  <si>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</si>
  <si>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</si>
  <si>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</si>
  <si>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</si>
  <si>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</si>
  <si>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</si>
  <si>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</si>
  <si>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</si>
  <si>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</si>
  <si>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</si>
  <si>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</si>
  <si>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</si>
  <si>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</si>
  <si>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</si>
  <si>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</si>
  <si>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</si>
  <si>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</si>
  <si>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</si>
  <si>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</si>
  <si>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</si>
  <si>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</si>
  <si>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</si>
  <si>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</si>
  <si>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</si>
  <si>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</si>
  <si>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</si>
  <si>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</si>
  <si>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</si>
  <si>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</si>
  <si>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</si>
  <si>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</si>
  <si>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</si>
  <si>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</si>
  <si>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</si>
  <si>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31.03.25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</si>
</sst>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21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193" fontId="113" fillId="34" borderId="17" xfId="0" applyNumberFormat="1" applyFont="1" applyFill="1" applyBorder="1" applyProtection="1"/>
    <xf numFmtId="193" fontId="113" fillId="34" borderId="10" xfId="0" applyNumberFormat="1" applyFont="1" applyFill="1" applyBorder="1" applyProtection="1"/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workbookViewId="0">
      <selection activeCell="B29" sqref="B29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10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25</v>
      </c>
      <c r="L2" s="68">
        <f>VLOOKUP(B22,J4:K7,2,0)</f>
        <v>1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10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2025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10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31.03.25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10"/>
      <c r="B5" s="109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30.06.25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10"/>
      <c r="B6" s="109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30.09.25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10"/>
      <c r="B7" s="109"/>
      <c r="C7" s="83"/>
      <c r="D7" s="84" t="s">
        <v>118</v>
      </c>
      <c r="I7" s="87">
        <f t="shared" si="0"/>
        <v>2025</v>
      </c>
      <c r="J7" s="62" t="str">
        <f>CONCATENATE($L$7,RIGHT($J$3,2))</f>
        <v>31.12.25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10"/>
      <c r="B8" s="109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10"/>
      <c r="B9" s="109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10"/>
      <c r="B10" s="109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10"/>
      <c r="B11" s="109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10"/>
      <c r="B12" s="109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10"/>
      <c r="B13" s="109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10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10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10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2025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NostroYield_B_123456789_125.xlsx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tabSelected="1" zoomScaleNormal="100" workbookViewId="0">
      <selection activeCell="G59" sqref="G59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"/>
    </row>
    <row r="6" spans="1:27" s="74" customFormat="1" ht="30" customHeight="1">
      <c r="A6" s="72"/>
      <c r="B6" s="114" t="str">
        <f>CONCATENATE("20",RIGHT(הנחיות!B20,2))</f>
        <v>2025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530.08000000000004</v>
      </c>
      <c r="D8" s="9">
        <f>IFERROR(C8/C$23,"")</f>
        <v>0.1934734592942105</v>
      </c>
      <c r="E8" s="3">
        <v>530.08000000000004</v>
      </c>
      <c r="F8" s="9">
        <f>IFERROR(E8/E$23,"")</f>
        <v>0.1934734592942105</v>
      </c>
      <c r="G8" s="100">
        <v>53954.237099999998</v>
      </c>
      <c r="H8" s="9">
        <f>IFERROR(G8/G$23,"")</f>
        <v>3.710766768632183E-2</v>
      </c>
      <c r="I8" s="103"/>
      <c r="J8" s="12" t="str">
        <f>IFERROR(I8/I$23,"")</f>
        <v/>
      </c>
      <c r="K8" s="103"/>
      <c r="L8" s="12" t="str">
        <f>IFERROR(K8/K$23,"")</f>
        <v/>
      </c>
      <c r="M8" s="104"/>
      <c r="N8" s="12" t="str">
        <f>IFERROR(M8/M$23,"")</f>
        <v/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 ht="15">
      <c r="A9" s="43"/>
      <c r="B9" s="15" t="s">
        <v>13</v>
      </c>
      <c r="C9" s="2">
        <v>1364.2470000000001</v>
      </c>
      <c r="D9" s="16">
        <f t="shared" ref="D9:F23" si="0">IFERROR(C9/C$23,"")</f>
        <v>0.49793538036098095</v>
      </c>
      <c r="E9" s="4">
        <v>1364.2470000000001</v>
      </c>
      <c r="F9" s="16">
        <f t="shared" si="0"/>
        <v>0.49793538036098095</v>
      </c>
      <c r="G9" s="99">
        <v>86583</v>
      </c>
      <c r="H9" s="16">
        <f t="shared" ref="H9" si="1">IFERROR(G9/G$23,"")</f>
        <v>5.9548487087862152E-2</v>
      </c>
      <c r="I9" s="103"/>
      <c r="J9" s="12" t="str">
        <f t="shared" ref="J9" si="2">IFERROR(I9/I$23,"")</f>
        <v/>
      </c>
      <c r="K9" s="103"/>
      <c r="L9" s="12" t="str">
        <f t="shared" ref="L9" si="3">IFERROR(K9/K$23,"")</f>
        <v/>
      </c>
      <c r="M9" s="103"/>
      <c r="N9" s="12" t="str">
        <f t="shared" ref="N9" si="4">IFERROR(M9/M$23,"")</f>
        <v/>
      </c>
      <c r="O9" s="2"/>
      <c r="P9" s="16" t="str">
        <f t="shared" ref="P9" si="5">IFERROR(O9/O$23,"")</f>
        <v/>
      </c>
      <c r="Q9" s="4"/>
      <c r="R9" s="16" t="str">
        <f t="shared" ref="R9" si="6">IFERROR(Q9/Q$23,"")</f>
        <v/>
      </c>
      <c r="S9" s="4"/>
      <c r="T9" s="16" t="str">
        <f t="shared" ref="T9" si="7">IFERROR(S9/S$23,"")</f>
        <v/>
      </c>
      <c r="U9" s="39"/>
      <c r="V9" s="12" t="str">
        <f t="shared" ref="V9" si="8">IFERROR(U9/U$23,"")</f>
        <v/>
      </c>
      <c r="W9" s="40"/>
      <c r="X9" s="12" t="str">
        <f t="shared" ref="X9" si="9">IFERROR(W9/W$23,"")</f>
        <v/>
      </c>
      <c r="Y9" s="40"/>
      <c r="Z9" s="12" t="str">
        <f t="shared" ref="Z9" si="10">IFERROR(Y9/Y$23,"")</f>
        <v/>
      </c>
      <c r="AA9" s="7"/>
    </row>
    <row r="10" spans="1:27" ht="15">
      <c r="A10" s="43"/>
      <c r="B10" s="15" t="s">
        <v>14</v>
      </c>
      <c r="C10" s="2">
        <v>1542.04</v>
      </c>
      <c r="D10" s="16">
        <f t="shared" si="0"/>
        <v>0.56282789988312021</v>
      </c>
      <c r="E10" s="4">
        <v>1542.04</v>
      </c>
      <c r="F10" s="16">
        <f t="shared" si="0"/>
        <v>0.56282789988312021</v>
      </c>
      <c r="G10" s="99">
        <v>1244435</v>
      </c>
      <c r="H10" s="16">
        <f t="shared" ref="H10" si="11">IFERROR(G10/G$23,"")</f>
        <v>0.85587495846971962</v>
      </c>
      <c r="I10" s="103"/>
      <c r="J10" s="12" t="str">
        <f t="shared" ref="J10" si="12">IFERROR(I10/I$23,"")</f>
        <v/>
      </c>
      <c r="K10" s="103"/>
      <c r="L10" s="12" t="str">
        <f t="shared" ref="L10" si="13">IFERROR(K10/K$23,"")</f>
        <v/>
      </c>
      <c r="M10" s="103"/>
      <c r="N10" s="12" t="str">
        <f t="shared" ref="N10" si="14">IFERROR(M10/M$23,"")</f>
        <v/>
      </c>
      <c r="O10" s="2"/>
      <c r="P10" s="16" t="str">
        <f t="shared" ref="P10" si="15">IFERROR(O10/O$23,"")</f>
        <v/>
      </c>
      <c r="Q10" s="4"/>
      <c r="R10" s="16" t="str">
        <f t="shared" ref="R10" si="16">IFERROR(Q10/Q$23,"")</f>
        <v/>
      </c>
      <c r="S10" s="4"/>
      <c r="T10" s="16" t="str">
        <f t="shared" ref="T10" si="17">IFERROR(S10/S$23,"")</f>
        <v/>
      </c>
      <c r="U10" s="39"/>
      <c r="V10" s="12" t="str">
        <f t="shared" ref="V10" si="18">IFERROR(U10/U$23,"")</f>
        <v/>
      </c>
      <c r="W10" s="40"/>
      <c r="X10" s="12" t="str">
        <f t="shared" ref="X10" si="19">IFERROR(W10/W$23,"")</f>
        <v/>
      </c>
      <c r="Y10" s="40"/>
      <c r="Z10" s="12" t="str">
        <f t="shared" ref="Z10" si="20">IFERROR(Y10/Y$23,"")</f>
        <v/>
      </c>
      <c r="AA10" s="7"/>
    </row>
    <row r="11" spans="1:27" ht="15">
      <c r="A11" s="43"/>
      <c r="B11" s="15" t="s">
        <v>15</v>
      </c>
      <c r="C11" s="2">
        <v>0</v>
      </c>
      <c r="D11" s="16">
        <f t="shared" si="0"/>
        <v>0</v>
      </c>
      <c r="E11" s="4">
        <v>0</v>
      </c>
      <c r="F11" s="16">
        <f t="shared" si="0"/>
        <v>0</v>
      </c>
      <c r="G11" s="99">
        <v>0</v>
      </c>
      <c r="H11" s="16">
        <f t="shared" ref="H11" si="21">IFERROR(G11/G$23,"")</f>
        <v>0</v>
      </c>
      <c r="I11" s="103"/>
      <c r="J11" s="12" t="str">
        <f t="shared" ref="J11" si="22">IFERROR(I11/I$23,"")</f>
        <v/>
      </c>
      <c r="K11" s="103"/>
      <c r="L11" s="12" t="str">
        <f t="shared" ref="L11" si="23">IFERROR(K11/K$23,"")</f>
        <v/>
      </c>
      <c r="M11" s="103"/>
      <c r="N11" s="12" t="str">
        <f t="shared" ref="N11" si="24">IFERROR(M11/M$23,"")</f>
        <v/>
      </c>
      <c r="O11" s="2"/>
      <c r="P11" s="16" t="str">
        <f t="shared" ref="P11" si="25">IFERROR(O11/O$23,"")</f>
        <v/>
      </c>
      <c r="Q11" s="4"/>
      <c r="R11" s="16" t="str">
        <f t="shared" ref="R11" si="26">IFERROR(Q11/Q$23,"")</f>
        <v/>
      </c>
      <c r="S11" s="4"/>
      <c r="T11" s="16" t="str">
        <f t="shared" ref="T11" si="27">IFERROR(S11/S$23,"")</f>
        <v/>
      </c>
      <c r="U11" s="39"/>
      <c r="V11" s="12" t="str">
        <f t="shared" ref="V11" si="28">IFERROR(U11/U$23,"")</f>
        <v/>
      </c>
      <c r="W11" s="40"/>
      <c r="X11" s="12" t="str">
        <f t="shared" ref="X11" si="29">IFERROR(W11/W$23,"")</f>
        <v/>
      </c>
      <c r="Y11" s="40"/>
      <c r="Z11" s="12" t="str">
        <f t="shared" ref="Z11" si="30">IFERROR(Y11/Y$23,"")</f>
        <v/>
      </c>
      <c r="AA11" s="7"/>
    </row>
    <row r="12" spans="1:27" ht="15">
      <c r="A12" s="44"/>
      <c r="B12" s="15" t="s">
        <v>16</v>
      </c>
      <c r="C12" s="2">
        <v>112.08175999999999</v>
      </c>
      <c r="D12" s="16">
        <f t="shared" si="0"/>
        <v>4.0908628567354867E-2</v>
      </c>
      <c r="E12" s="4">
        <v>112.08175999999999</v>
      </c>
      <c r="F12" s="16">
        <f t="shared" si="0"/>
        <v>4.0908628567354867E-2</v>
      </c>
      <c r="G12" s="99">
        <v>8932</v>
      </c>
      <c r="H12" s="16">
        <f t="shared" ref="H12" si="31">IFERROR(G12/G$23,"")</f>
        <v>6.1430891360750349E-3</v>
      </c>
      <c r="I12" s="103"/>
      <c r="J12" s="12" t="str">
        <f t="shared" ref="J12" si="32">IFERROR(I12/I$23,"")</f>
        <v/>
      </c>
      <c r="K12" s="103"/>
      <c r="L12" s="12" t="str">
        <f t="shared" ref="L12" si="33">IFERROR(K12/K$23,"")</f>
        <v/>
      </c>
      <c r="M12" s="103"/>
      <c r="N12" s="12" t="str">
        <f t="shared" ref="N12" si="34">IFERROR(M12/M$23,"")</f>
        <v/>
      </c>
      <c r="O12" s="2"/>
      <c r="P12" s="16" t="str">
        <f t="shared" ref="P12" si="35">IFERROR(O12/O$23,"")</f>
        <v/>
      </c>
      <c r="Q12" s="4"/>
      <c r="R12" s="16" t="str">
        <f t="shared" ref="R12" si="36">IFERROR(Q12/Q$23,"")</f>
        <v/>
      </c>
      <c r="S12" s="4"/>
      <c r="T12" s="16" t="str">
        <f t="shared" ref="T12" si="37">IFERROR(S12/S$23,"")</f>
        <v/>
      </c>
      <c r="U12" s="39"/>
      <c r="V12" s="12" t="str">
        <f t="shared" ref="V12" si="38">IFERROR(U12/U$23,"")</f>
        <v/>
      </c>
      <c r="W12" s="40"/>
      <c r="X12" s="12" t="str">
        <f t="shared" ref="X12" si="39">IFERROR(W12/W$23,"")</f>
        <v/>
      </c>
      <c r="Y12" s="40"/>
      <c r="Z12" s="12" t="str">
        <f t="shared" ref="Z12" si="40">IFERROR(Y12/Y$23,"")</f>
        <v/>
      </c>
      <c r="AA12" s="7"/>
    </row>
    <row r="13" spans="1:27" ht="15">
      <c r="A13" s="45"/>
      <c r="B13" s="15" t="s">
        <v>17</v>
      </c>
      <c r="C13" s="2">
        <v>-817.53643999999997</v>
      </c>
      <c r="D13" s="16">
        <f t="shared" si="0"/>
        <v>-0.29839194677383368</v>
      </c>
      <c r="E13" s="4">
        <v>-817.53643999999997</v>
      </c>
      <c r="F13" s="16">
        <f t="shared" si="0"/>
        <v>-0.29839194677383368</v>
      </c>
      <c r="G13" s="99">
        <v>47986</v>
      </c>
      <c r="H13" s="16">
        <f t="shared" ref="H13" si="41">IFERROR(G13/G$23,"")</f>
        <v>3.3002941702160393E-2</v>
      </c>
      <c r="I13" s="103"/>
      <c r="J13" s="12" t="str">
        <f t="shared" ref="J13" si="42">IFERROR(I13/I$23,"")</f>
        <v/>
      </c>
      <c r="K13" s="103"/>
      <c r="L13" s="12" t="str">
        <f t="shared" ref="L13" si="43">IFERROR(K13/K$23,"")</f>
        <v/>
      </c>
      <c r="M13" s="103"/>
      <c r="N13" s="12" t="str">
        <f t="shared" ref="N13" si="44">IFERROR(M13/M$23,"")</f>
        <v/>
      </c>
      <c r="O13" s="2"/>
      <c r="P13" s="16" t="str">
        <f t="shared" ref="P13" si="45">IFERROR(O13/O$23,"")</f>
        <v/>
      </c>
      <c r="Q13" s="4"/>
      <c r="R13" s="16" t="str">
        <f t="shared" ref="R13" si="46">IFERROR(Q13/Q$23,"")</f>
        <v/>
      </c>
      <c r="S13" s="4"/>
      <c r="T13" s="16" t="str">
        <f t="shared" ref="T13" si="47">IFERROR(S13/S$23,"")</f>
        <v/>
      </c>
      <c r="U13" s="39"/>
      <c r="V13" s="12" t="str">
        <f t="shared" ref="V13" si="48">IFERROR(U13/U$23,"")</f>
        <v/>
      </c>
      <c r="W13" s="40"/>
      <c r="X13" s="12" t="str">
        <f t="shared" ref="X13" si="49">IFERROR(W13/W$23,"")</f>
        <v/>
      </c>
      <c r="Y13" s="40"/>
      <c r="Z13" s="12" t="str">
        <f t="shared" ref="Z13" si="50">IFERROR(Y13/Y$23,"")</f>
        <v/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/>
      <c r="J14" s="12" t="str">
        <f t="shared" ref="J14" si="52">IFERROR(I14/I$23,"")</f>
        <v/>
      </c>
      <c r="K14" s="103"/>
      <c r="L14" s="12" t="str">
        <f t="shared" ref="L14" si="53">IFERROR(K14/K$23,"")</f>
        <v/>
      </c>
      <c r="M14" s="103"/>
      <c r="N14" s="12" t="str">
        <f t="shared" ref="N14" si="54">IFERROR(M14/M$23,"")</f>
        <v/>
      </c>
      <c r="O14" s="2"/>
      <c r="P14" s="16" t="str">
        <f t="shared" ref="P14" si="55">IFERROR(O14/O$23,"")</f>
        <v/>
      </c>
      <c r="Q14" s="4"/>
      <c r="R14" s="16" t="str">
        <f t="shared" ref="R14" si="56">IFERROR(Q14/Q$23,"")</f>
        <v/>
      </c>
      <c r="S14" s="4"/>
      <c r="T14" s="16" t="str">
        <f t="shared" ref="T14" si="57">IFERROR(S14/S$23,"")</f>
        <v/>
      </c>
      <c r="U14" s="39"/>
      <c r="V14" s="12" t="str">
        <f t="shared" ref="V14" si="58">IFERROR(U14/U$23,"")</f>
        <v/>
      </c>
      <c r="W14" s="40"/>
      <c r="X14" s="12" t="str">
        <f t="shared" ref="X14" si="59">IFERROR(W14/W$23,"")</f>
        <v/>
      </c>
      <c r="Y14" s="40"/>
      <c r="Z14" s="12" t="str">
        <f t="shared" ref="Z14" si="60">IFERROR(Y14/Y$23,"")</f>
        <v/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/>
      <c r="J15" s="12" t="str">
        <f t="shared" ref="J15" si="62">IFERROR(I15/I$23,"")</f>
        <v/>
      </c>
      <c r="K15" s="103"/>
      <c r="L15" s="12" t="str">
        <f t="shared" ref="L15" si="63">IFERROR(K15/K$23,"")</f>
        <v/>
      </c>
      <c r="M15" s="103"/>
      <c r="N15" s="12" t="str">
        <f t="shared" ref="N15" si="64">IFERROR(M15/M$23,"")</f>
        <v/>
      </c>
      <c r="O15" s="2"/>
      <c r="P15" s="16" t="str">
        <f t="shared" ref="P15" si="65">IFERROR(O15/O$23,"")</f>
        <v/>
      </c>
      <c r="Q15" s="4"/>
      <c r="R15" s="16" t="str">
        <f t="shared" ref="R15" si="66">IFERROR(Q15/Q$23,"")</f>
        <v/>
      </c>
      <c r="S15" s="4"/>
      <c r="T15" s="16" t="str">
        <f t="shared" ref="T15" si="67">IFERROR(S15/S$23,"")</f>
        <v/>
      </c>
      <c r="U15" s="39"/>
      <c r="V15" s="12" t="str">
        <f t="shared" ref="V15" si="68">IFERROR(U15/U$23,"")</f>
        <v/>
      </c>
      <c r="W15" s="40"/>
      <c r="X15" s="12" t="str">
        <f t="shared" ref="X15" si="69">IFERROR(W15/W$23,"")</f>
        <v/>
      </c>
      <c r="Y15" s="40"/>
      <c r="Z15" s="12" t="str">
        <f t="shared" ref="Z15" si="70">IFERROR(Y15/Y$23,"")</f>
        <v/>
      </c>
      <c r="AA15" s="7"/>
    </row>
    <row r="16" spans="1:27" ht="15">
      <c r="A16" s="43"/>
      <c r="B16" s="15" t="s">
        <v>20</v>
      </c>
      <c r="C16" s="2">
        <v>8.8949999999999996</v>
      </c>
      <c r="D16" s="16">
        <f t="shared" si="0"/>
        <v>3.2465786681670733E-3</v>
      </c>
      <c r="E16" s="4">
        <v>8.8949999999999996</v>
      </c>
      <c r="F16" s="16">
        <f t="shared" si="0"/>
        <v>3.2465786681670733E-3</v>
      </c>
      <c r="G16" s="99">
        <v>601.36258999999995</v>
      </c>
      <c r="H16" s="16">
        <f t="shared" ref="H16" si="71">IFERROR(G16/G$23,"")</f>
        <v>4.1359426707019087E-4</v>
      </c>
      <c r="I16" s="103"/>
      <c r="J16" s="12" t="str">
        <f t="shared" ref="J16" si="72">IFERROR(I16/I$23,"")</f>
        <v/>
      </c>
      <c r="K16" s="103"/>
      <c r="L16" s="12" t="str">
        <f t="shared" ref="L16" si="73">IFERROR(K16/K$23,"")</f>
        <v/>
      </c>
      <c r="M16" s="103"/>
      <c r="N16" s="12" t="str">
        <f t="shared" ref="N16" si="74">IFERROR(M16/M$23,"")</f>
        <v/>
      </c>
      <c r="O16" s="2"/>
      <c r="P16" s="16" t="str">
        <f t="shared" ref="P16" si="75">IFERROR(O16/O$23,"")</f>
        <v/>
      </c>
      <c r="Q16" s="4"/>
      <c r="R16" s="16" t="str">
        <f t="shared" ref="R16" si="76">IFERROR(Q16/Q$23,"")</f>
        <v/>
      </c>
      <c r="S16" s="4"/>
      <c r="T16" s="16" t="str">
        <f t="shared" ref="T16" si="77">IFERROR(S16/S$23,"")</f>
        <v/>
      </c>
      <c r="U16" s="39"/>
      <c r="V16" s="12" t="str">
        <f t="shared" ref="V16" si="78">IFERROR(U16/U$23,"")</f>
        <v/>
      </c>
      <c r="W16" s="40"/>
      <c r="X16" s="12" t="str">
        <f t="shared" ref="X16" si="79">IFERROR(W16/W$23,"")</f>
        <v/>
      </c>
      <c r="Y16" s="40"/>
      <c r="Z16" s="12" t="str">
        <f t="shared" ref="Z16" si="80">IFERROR(Y16/Y$23,"")</f>
        <v/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/>
      <c r="J17" s="12" t="str">
        <f t="shared" ref="J17" si="82">IFERROR(I17/I$23,"")</f>
        <v/>
      </c>
      <c r="K17" s="103"/>
      <c r="L17" s="12" t="str">
        <f t="shared" ref="L17" si="83">IFERROR(K17/K$23,"")</f>
        <v/>
      </c>
      <c r="M17" s="103"/>
      <c r="N17" s="12" t="str">
        <f t="shared" ref="N17" si="84">IFERROR(M17/M$23,"")</f>
        <v/>
      </c>
      <c r="O17" s="2"/>
      <c r="P17" s="16" t="str">
        <f t="shared" ref="P17" si="85">IFERROR(O17/O$23,"")</f>
        <v/>
      </c>
      <c r="Q17" s="4"/>
      <c r="R17" s="16" t="str">
        <f t="shared" ref="R17" si="86">IFERROR(Q17/Q$23,"")</f>
        <v/>
      </c>
      <c r="S17" s="4"/>
      <c r="T17" s="16" t="str">
        <f t="shared" ref="T17" si="87">IFERROR(S17/S$23,"")</f>
        <v/>
      </c>
      <c r="U17" s="39"/>
      <c r="V17" s="12" t="str">
        <f t="shared" ref="V17" si="88">IFERROR(U17/U$23,"")</f>
        <v/>
      </c>
      <c r="W17" s="40"/>
      <c r="X17" s="12" t="str">
        <f t="shared" ref="X17" si="89">IFERROR(W17/W$23,"")</f>
        <v/>
      </c>
      <c r="Y17" s="40"/>
      <c r="Z17" s="12" t="str">
        <f t="shared" ref="Z17" si="90">IFERROR(Y17/Y$23,"")</f>
        <v/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/>
      <c r="J18" s="12" t="str">
        <f t="shared" ref="J18" si="92">IFERROR(I18/I$23,"")</f>
        <v/>
      </c>
      <c r="K18" s="103"/>
      <c r="L18" s="12" t="str">
        <f t="shared" ref="L18" si="93">IFERROR(K18/K$23,"")</f>
        <v/>
      </c>
      <c r="M18" s="103"/>
      <c r="N18" s="12" t="str">
        <f t="shared" ref="N18" si="94">IFERROR(M18/M$23,"")</f>
        <v/>
      </c>
      <c r="O18" s="2"/>
      <c r="P18" s="16" t="str">
        <f t="shared" ref="P18" si="95">IFERROR(O18/O$23,"")</f>
        <v/>
      </c>
      <c r="Q18" s="4"/>
      <c r="R18" s="16" t="str">
        <f t="shared" ref="R18" si="96">IFERROR(Q18/Q$23,"")</f>
        <v/>
      </c>
      <c r="S18" s="4"/>
      <c r="T18" s="16" t="str">
        <f t="shared" ref="T18" si="97">IFERROR(S18/S$23,"")</f>
        <v/>
      </c>
      <c r="U18" s="39"/>
      <c r="V18" s="12" t="str">
        <f t="shared" ref="V18" si="98">IFERROR(U18/U$23,"")</f>
        <v/>
      </c>
      <c r="W18" s="40"/>
      <c r="X18" s="12" t="str">
        <f t="shared" ref="X18" si="99">IFERROR(W18/W$23,"")</f>
        <v/>
      </c>
      <c r="Y18" s="40"/>
      <c r="Z18" s="12" t="str">
        <f t="shared" ref="Z18" si="100">IFERROR(Y18/Y$23,"")</f>
        <v/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/>
      <c r="J19" s="12" t="str">
        <f t="shared" ref="J19" si="102">IFERROR(I19/I$23,"")</f>
        <v/>
      </c>
      <c r="K19" s="103"/>
      <c r="L19" s="12" t="str">
        <f t="shared" ref="L19" si="103">IFERROR(K19/K$23,"")</f>
        <v/>
      </c>
      <c r="M19" s="103"/>
      <c r="N19" s="12" t="str">
        <f t="shared" ref="N19" si="104">IFERROR(M19/M$23,"")</f>
        <v/>
      </c>
      <c r="O19" s="2"/>
      <c r="P19" s="16" t="str">
        <f t="shared" ref="P19" si="105">IFERROR(O19/O$23,"")</f>
        <v/>
      </c>
      <c r="Q19" s="4"/>
      <c r="R19" s="16" t="str">
        <f t="shared" ref="R19" si="106">IFERROR(Q19/Q$23,"")</f>
        <v/>
      </c>
      <c r="S19" s="4"/>
      <c r="T19" s="16" t="str">
        <f t="shared" ref="T19" si="107">IFERROR(S19/S$23,"")</f>
        <v/>
      </c>
      <c r="U19" s="39"/>
      <c r="V19" s="12" t="str">
        <f t="shared" ref="V19" si="108">IFERROR(U19/U$23,"")</f>
        <v/>
      </c>
      <c r="W19" s="40"/>
      <c r="X19" s="12" t="str">
        <f t="shared" ref="X19" si="109">IFERROR(W19/W$23,"")</f>
        <v/>
      </c>
      <c r="Y19" s="40"/>
      <c r="Z19" s="12" t="str">
        <f t="shared" ref="Z19" si="110">IFERROR(Y19/Y$23,"")</f>
        <v/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/>
      <c r="J20" s="12" t="str">
        <f t="shared" ref="J20" si="112">IFERROR(I20/I$23,"")</f>
        <v/>
      </c>
      <c r="K20" s="103"/>
      <c r="L20" s="12" t="str">
        <f t="shared" ref="L20" si="113">IFERROR(K20/K$23,"")</f>
        <v/>
      </c>
      <c r="M20" s="103"/>
      <c r="N20" s="12" t="str">
        <f t="shared" ref="N20" si="114">IFERROR(M20/M$23,"")</f>
        <v/>
      </c>
      <c r="O20" s="2"/>
      <c r="P20" s="16" t="str">
        <f t="shared" ref="P20" si="115">IFERROR(O20/O$23,"")</f>
        <v/>
      </c>
      <c r="Q20" s="4"/>
      <c r="R20" s="16" t="str">
        <f t="shared" ref="R20" si="116">IFERROR(Q20/Q$23,"")</f>
        <v/>
      </c>
      <c r="S20" s="4"/>
      <c r="T20" s="16" t="str">
        <f t="shared" ref="T20" si="117">IFERROR(S20/S$23,"")</f>
        <v/>
      </c>
      <c r="U20" s="39"/>
      <c r="V20" s="12" t="str">
        <f t="shared" ref="V20" si="118">IFERROR(U20/U$23,"")</f>
        <v/>
      </c>
      <c r="W20" s="40"/>
      <c r="X20" s="12" t="str">
        <f t="shared" ref="X20" si="119">IFERROR(W20/W$23,"")</f>
        <v/>
      </c>
      <c r="Y20" s="40"/>
      <c r="Z20" s="12" t="str">
        <f t="shared" ref="Z20" si="120">IFERROR(Y20/Y$23,"")</f>
        <v/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11500</v>
      </c>
      <c r="H21" s="16">
        <f t="shared" ref="H21" si="121">IFERROR(G21/G$23,"")</f>
        <v>7.9092616507907415E-3</v>
      </c>
      <c r="I21" s="39"/>
      <c r="J21" s="12" t="str">
        <f t="shared" ref="J21" si="122">IFERROR(I21/I$23,"")</f>
        <v/>
      </c>
      <c r="K21" s="103"/>
      <c r="L21" s="12" t="str">
        <f t="shared" ref="L21" si="123">IFERROR(K21/K$23,"")</f>
        <v/>
      </c>
      <c r="M21" s="103"/>
      <c r="N21" s="12" t="str">
        <f t="shared" ref="N21" si="124">IFERROR(M21/M$23,"")</f>
        <v/>
      </c>
      <c r="O21" s="2"/>
      <c r="P21" s="16" t="str">
        <f t="shared" ref="P21" si="125">IFERROR(O21/O$23,"")</f>
        <v/>
      </c>
      <c r="Q21" s="4"/>
      <c r="R21" s="16" t="str">
        <f t="shared" ref="R21" si="126">IFERROR(Q21/Q$23,"")</f>
        <v/>
      </c>
      <c r="S21" s="4"/>
      <c r="T21" s="16" t="str">
        <f t="shared" ref="T21" si="127">IFERROR(S21/S$23,"")</f>
        <v/>
      </c>
      <c r="U21" s="39"/>
      <c r="V21" s="12" t="str">
        <f t="shared" ref="V21" si="128">IFERROR(U21/U$23,"")</f>
        <v/>
      </c>
      <c r="W21" s="40"/>
      <c r="X21" s="12" t="str">
        <f t="shared" ref="X21" si="129">IFERROR(W21/W$23,"")</f>
        <v/>
      </c>
      <c r="Y21" s="40"/>
      <c r="Z21" s="12" t="str">
        <f t="shared" ref="Z21" si="130">IFERROR(Y21/Y$23,"")</f>
        <v/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39"/>
      <c r="J22" s="12" t="str">
        <f t="shared" ref="J22" si="132">IFERROR(I22/I$23,"")</f>
        <v/>
      </c>
      <c r="K22" s="103"/>
      <c r="L22" s="12" t="str">
        <f t="shared" ref="L22" si="133">IFERROR(K22/K$23,"")</f>
        <v/>
      </c>
      <c r="M22" s="103"/>
      <c r="N22" s="12" t="str">
        <f t="shared" ref="N22" si="134">IFERROR(M22/M$23,"")</f>
        <v/>
      </c>
      <c r="O22" s="2"/>
      <c r="P22" s="16" t="str">
        <f t="shared" ref="P22" si="135">IFERROR(O22/O$23,"")</f>
        <v/>
      </c>
      <c r="Q22" s="4"/>
      <c r="R22" s="16" t="str">
        <f t="shared" ref="R22" si="136">IFERROR(Q22/Q$23,"")</f>
        <v/>
      </c>
      <c r="S22" s="4"/>
      <c r="T22" s="16" t="str">
        <f t="shared" ref="T22" si="137">IFERROR(S22/S$23,"")</f>
        <v/>
      </c>
      <c r="U22" s="39"/>
      <c r="V22" s="12" t="str">
        <f t="shared" ref="V22" si="138">IFERROR(U22/U$23,"")</f>
        <v/>
      </c>
      <c r="W22" s="40"/>
      <c r="X22" s="12" t="str">
        <f t="shared" ref="X22" si="139">IFERROR(W22/W$23,"")</f>
        <v/>
      </c>
      <c r="Y22" s="40"/>
      <c r="Z22" s="12" t="str">
        <f t="shared" ref="Z22" si="140">IFERROR(Y22/Y$23,"")</f>
        <v/>
      </c>
      <c r="AA22" s="7"/>
    </row>
    <row r="23" spans="1:27">
      <c r="A23" s="46"/>
      <c r="B23" s="17" t="s">
        <v>27</v>
      </c>
      <c r="C23" s="18">
        <f>SUM(C8:C22)</f>
        <v>2739.8073200000003</v>
      </c>
      <c r="D23" s="19">
        <f t="shared" si="0"/>
        <v>1</v>
      </c>
      <c r="E23" s="18">
        <f>SUM(E8:E22)</f>
        <v>2739.8073200000003</v>
      </c>
      <c r="F23" s="19">
        <f t="shared" si="0"/>
        <v>1</v>
      </c>
      <c r="G23" s="18">
        <f>SUM(G8:G22)</f>
        <v>1453991.5996900001</v>
      </c>
      <c r="H23" s="19">
        <f t="shared" ref="H23" si="141">IFERROR(G23/G$23,"")</f>
        <v>1</v>
      </c>
      <c r="I23" s="20">
        <f>SUM(I8:I22)</f>
        <v>0</v>
      </c>
      <c r="J23" s="21" t="str">
        <f t="shared" ref="J23" si="142">IFERROR(I23/I$23,"")</f>
        <v/>
      </c>
      <c r="K23" s="22">
        <f>SUM(K8:K22)</f>
        <v>0</v>
      </c>
      <c r="L23" s="21" t="str">
        <f t="shared" ref="L23" si="143">IFERROR(K23/K$23,"")</f>
        <v/>
      </c>
      <c r="M23" s="22">
        <f>SUM(M8:M22)</f>
        <v>0</v>
      </c>
      <c r="N23" s="21" t="str">
        <f t="shared" ref="N23" si="144">IFERROR(M23/M$23,"")</f>
        <v/>
      </c>
      <c r="O23" s="18">
        <f>SUM(O8:O22)</f>
        <v>0</v>
      </c>
      <c r="P23" s="19" t="str">
        <f t="shared" ref="P23" si="145">IFERROR(O23/O$23,"")</f>
        <v/>
      </c>
      <c r="Q23" s="23">
        <f>SUM(Q8:Q22)</f>
        <v>0</v>
      </c>
      <c r="R23" s="19" t="str">
        <f t="shared" ref="R23" si="146">IFERROR(Q23/Q$23,"")</f>
        <v/>
      </c>
      <c r="S23" s="23">
        <f>SUM(S8:S22)</f>
        <v>0</v>
      </c>
      <c r="T23" s="19" t="str">
        <f t="shared" ref="T23" si="147">IFERROR(S23/S$23,"")</f>
        <v/>
      </c>
      <c r="U23" s="20">
        <f>SUM(U8:U22)</f>
        <v>0</v>
      </c>
      <c r="V23" s="21" t="str">
        <f t="shared" ref="V23" si="148">IFERROR(U23/U$23,"")</f>
        <v/>
      </c>
      <c r="W23" s="22">
        <f>SUM(W8:W22)</f>
        <v>0</v>
      </c>
      <c r="X23" s="21" t="str">
        <f t="shared" ref="X23" si="149">IFERROR(W23/W$23,"")</f>
        <v/>
      </c>
      <c r="Y23" s="22">
        <f>SUM(Y8:Y22)</f>
        <v>0</v>
      </c>
      <c r="Z23" s="21" t="str">
        <f t="shared" ref="Z23" si="150">IFERROR(Y23/Y$23,"")</f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2739.8073200000003</v>
      </c>
      <c r="D25" s="9">
        <f>IFERROR(C25/C$27,"")</f>
        <v>0.99999998175054183</v>
      </c>
      <c r="E25" s="100">
        <v>2739.8073200000003</v>
      </c>
      <c r="F25" s="9">
        <f>IFERROR(E25/E$27,"")</f>
        <v>0.99999998175054183</v>
      </c>
      <c r="G25" s="101">
        <v>1442491.5996900001</v>
      </c>
      <c r="H25" s="9">
        <f>IFERROR(G25/G$27,"")</f>
        <v>0.99209073834920924</v>
      </c>
      <c r="I25" s="103"/>
      <c r="J25" s="55" t="str">
        <f>IFERROR(I25/I$27,"")</f>
        <v/>
      </c>
      <c r="K25" s="103"/>
      <c r="L25" s="55" t="str">
        <f>IFERROR(K25/K$27,"")</f>
        <v/>
      </c>
      <c r="M25" s="105"/>
      <c r="N25" s="57" t="str">
        <f>IFERROR(M25/M$27,"")</f>
        <v/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 ht="15">
      <c r="A26" s="41"/>
      <c r="B26" s="15" t="s">
        <v>29</v>
      </c>
      <c r="C26" s="99">
        <v>5.0000000046566127E-5</v>
      </c>
      <c r="D26" s="16">
        <f t="shared" ref="D26:F27" si="151">IFERROR(C26/C$27,"")</f>
        <v>1.824945818967051E-8</v>
      </c>
      <c r="E26" s="99">
        <v>5.0000000046566127E-5</v>
      </c>
      <c r="F26" s="16">
        <f t="shared" si="151"/>
        <v>1.824945818967051E-8</v>
      </c>
      <c r="G26" s="102">
        <v>11500</v>
      </c>
      <c r="H26" s="16">
        <f t="shared" ref="H26" si="152">IFERROR(G26/G$27,"")</f>
        <v>7.9092616507907415E-3</v>
      </c>
      <c r="I26" s="103"/>
      <c r="J26" s="12" t="str">
        <f t="shared" ref="J26" si="153">IFERROR(I26/I$27,"")</f>
        <v/>
      </c>
      <c r="K26" s="103"/>
      <c r="L26" s="12" t="str">
        <f t="shared" ref="L26" si="154">IFERROR(K26/K$27,"")</f>
        <v/>
      </c>
      <c r="M26" s="106"/>
      <c r="N26" s="32" t="str">
        <f t="shared" ref="N26" si="155">IFERROR(M26/M$27,"")</f>
        <v/>
      </c>
      <c r="O26" s="38"/>
      <c r="P26" s="16" t="str">
        <f t="shared" ref="P26" si="156">IFERROR(O26/O$27,"")</f>
        <v/>
      </c>
      <c r="Q26" s="4"/>
      <c r="R26" s="16" t="str">
        <f t="shared" ref="R26" si="157">IFERROR(Q26/Q$27,"")</f>
        <v/>
      </c>
      <c r="S26" s="4"/>
      <c r="T26" s="33" t="str">
        <f t="shared" ref="T26" si="158">IFERROR(S26/S$27,"")</f>
        <v/>
      </c>
      <c r="U26" s="39"/>
      <c r="V26" s="12" t="str">
        <f t="shared" ref="V26" si="159">IFERROR(U26/U$27,"")</f>
        <v/>
      </c>
      <c r="W26" s="40"/>
      <c r="X26" s="12" t="str">
        <f t="shared" ref="X26" si="160">IFERROR(W26/W$27,"")</f>
        <v/>
      </c>
      <c r="Y26" s="40"/>
      <c r="Z26" s="32" t="str">
        <f t="shared" ref="Z26" si="161">IFERROR(Y26/Y$27,"")</f>
        <v/>
      </c>
      <c r="AA26" s="7"/>
    </row>
    <row r="27" spans="1:27">
      <c r="A27" s="41"/>
      <c r="B27" s="17" t="s">
        <v>27</v>
      </c>
      <c r="C27" s="29">
        <f>SUM(C25:C26)</f>
        <v>2739.8073700000004</v>
      </c>
      <c r="D27" s="19">
        <f t="shared" si="151"/>
        <v>1</v>
      </c>
      <c r="E27" s="29">
        <f>SUM(E25:E26)</f>
        <v>2739.8073700000004</v>
      </c>
      <c r="F27" s="19">
        <f t="shared" si="151"/>
        <v>1</v>
      </c>
      <c r="G27" s="23">
        <f>SUM(G25:G26)</f>
        <v>1453991.5996900001</v>
      </c>
      <c r="H27" s="19">
        <f t="shared" ref="H27" si="162">IFERROR(G27/G$27,"")</f>
        <v>1</v>
      </c>
      <c r="I27" s="20">
        <f>SUM(I25:I26)</f>
        <v>0</v>
      </c>
      <c r="J27" s="21" t="str">
        <f t="shared" ref="J27" si="163">IFERROR(I27/I$27,"")</f>
        <v/>
      </c>
      <c r="K27" s="22">
        <f>SUM(K25:K26)</f>
        <v>0</v>
      </c>
      <c r="L27" s="21" t="str">
        <f t="shared" ref="L27" si="164">IFERROR(K27/K$27,"")</f>
        <v/>
      </c>
      <c r="M27" s="81">
        <f>SUM(M25:M26)</f>
        <v>0</v>
      </c>
      <c r="N27" s="35" t="str">
        <f t="shared" ref="N27" si="165">IFERROR(M27/M$27,"")</f>
        <v/>
      </c>
      <c r="O27" s="29">
        <f>SUM(O25:O26)</f>
        <v>0</v>
      </c>
      <c r="P27" s="19" t="str">
        <f t="shared" ref="P27" si="166">IFERROR(O27/O$27,"")</f>
        <v/>
      </c>
      <c r="Q27" s="23">
        <f>SUM(Q25:Q26)</f>
        <v>0</v>
      </c>
      <c r="R27" s="53" t="str">
        <f t="shared" ref="R27" si="167">IFERROR(Q27/Q$27,"")</f>
        <v/>
      </c>
      <c r="S27" s="23">
        <f>SUM(S25:S26)</f>
        <v>0</v>
      </c>
      <c r="T27" s="34" t="str">
        <f t="shared" ref="T27" si="168">IFERROR(S27/S$27,"")</f>
        <v/>
      </c>
      <c r="U27" s="20">
        <f>SUM(U25:U26)</f>
        <v>0</v>
      </c>
      <c r="V27" s="21" t="str">
        <f t="shared" ref="V27" si="169">IFERROR(U27/U$27,"")</f>
        <v/>
      </c>
      <c r="W27" s="22">
        <f>SUM(W25:W26)</f>
        <v>0</v>
      </c>
      <c r="X27" s="21" t="str">
        <f t="shared" ref="X27" si="170">IFERROR(W27/W$27,"")</f>
        <v/>
      </c>
      <c r="Y27" s="22">
        <f>SUM(Y25:Y26)</f>
        <v>0</v>
      </c>
      <c r="Z27" s="35" t="str">
        <f t="shared" ref="Z27" si="171">IFERROR(Y27/Y$27,"")</f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1894.3270000000002</v>
      </c>
      <c r="D29" s="9">
        <f>IFERROR(C29/C$31,"")</f>
        <v>0.69140882703735473</v>
      </c>
      <c r="E29" s="100">
        <v>1894.3270000000002</v>
      </c>
      <c r="F29" s="9">
        <f>IFERROR(E29/E$31,"")</f>
        <v>0.69140882703735473</v>
      </c>
      <c r="G29" s="101">
        <v>140537.23710000003</v>
      </c>
      <c r="H29" s="9">
        <f>IFERROR(G29/G$31,"")</f>
        <v>9.6656154774184003E-2</v>
      </c>
      <c r="I29" s="103"/>
      <c r="J29" s="55" t="str">
        <f>IFERROR(I29/I$31,"")</f>
        <v/>
      </c>
      <c r="K29" s="103"/>
      <c r="L29" s="55" t="str">
        <f>IFERROR(K29/K$31,"")</f>
        <v/>
      </c>
      <c r="M29" s="105"/>
      <c r="N29" s="57" t="str">
        <f>IFERROR(M29/M$31,"")</f>
        <v/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 ht="15">
      <c r="A30" s="41"/>
      <c r="B30" s="15" t="s">
        <v>31</v>
      </c>
      <c r="C30" s="99">
        <v>845.48037000000011</v>
      </c>
      <c r="D30" s="16">
        <f t="shared" ref="D30:F31" si="172">IFERROR(C30/C$31,"")</f>
        <v>0.30859117296264515</v>
      </c>
      <c r="E30" s="99">
        <v>845.48037000000011</v>
      </c>
      <c r="F30" s="16">
        <f t="shared" si="172"/>
        <v>0.30859117296264515</v>
      </c>
      <c r="G30" s="102">
        <v>1313454.36259</v>
      </c>
      <c r="H30" s="16">
        <f t="shared" ref="H30" si="173">IFERROR(G30/G$31,"")</f>
        <v>0.90334384522581601</v>
      </c>
      <c r="I30" s="103"/>
      <c r="J30" s="12" t="str">
        <f t="shared" ref="J30" si="174">IFERROR(I30/I$31,"")</f>
        <v/>
      </c>
      <c r="K30" s="103"/>
      <c r="L30" s="12" t="str">
        <f t="shared" ref="L30" si="175">IFERROR(K30/K$31,"")</f>
        <v/>
      </c>
      <c r="M30" s="106"/>
      <c r="N30" s="32" t="str">
        <f t="shared" ref="N30" si="176">IFERROR(M30/M$31,"")</f>
        <v/>
      </c>
      <c r="O30" s="38"/>
      <c r="P30" s="16" t="str">
        <f t="shared" ref="P30" si="177">IFERROR(O30/O$31,"")</f>
        <v/>
      </c>
      <c r="Q30" s="4"/>
      <c r="R30" s="16" t="str">
        <f t="shared" ref="R30" si="178">IFERROR(Q30/Q$31,"")</f>
        <v/>
      </c>
      <c r="S30" s="4"/>
      <c r="T30" s="33" t="str">
        <f t="shared" ref="T30" si="179">IFERROR(S30/S$31,"")</f>
        <v/>
      </c>
      <c r="U30" s="39"/>
      <c r="V30" s="12" t="str">
        <f t="shared" ref="V30" si="180">IFERROR(U30/U$31,"")</f>
        <v/>
      </c>
      <c r="W30" s="40"/>
      <c r="X30" s="12" t="str">
        <f t="shared" ref="X30" si="181">IFERROR(W30/W$31,"")</f>
        <v/>
      </c>
      <c r="Y30" s="40"/>
      <c r="Z30" s="32" t="str">
        <f t="shared" ref="Z30" si="182">IFERROR(Y30/Y$31,"")</f>
        <v/>
      </c>
      <c r="AA30" s="7"/>
    </row>
    <row r="31" spans="1:27">
      <c r="A31" s="41"/>
      <c r="B31" s="17" t="s">
        <v>27</v>
      </c>
      <c r="C31" s="29">
        <f>SUM(C29:C30)</f>
        <v>2739.8073700000004</v>
      </c>
      <c r="D31" s="19">
        <f t="shared" si="172"/>
        <v>1</v>
      </c>
      <c r="E31" s="29">
        <f>SUM(E29:E30)</f>
        <v>2739.8073700000004</v>
      </c>
      <c r="F31" s="19">
        <f t="shared" si="172"/>
        <v>1</v>
      </c>
      <c r="G31" s="29">
        <f>SUM(G29:G30)</f>
        <v>1453991.5996900001</v>
      </c>
      <c r="H31" s="19">
        <f t="shared" ref="H31" si="183">IFERROR(G31/G$31,"")</f>
        <v>1</v>
      </c>
      <c r="I31" s="20">
        <f>SUM(I29:I30)</f>
        <v>0</v>
      </c>
      <c r="J31" s="21" t="str">
        <f t="shared" ref="J31" si="184">IFERROR(I31/I$31,"")</f>
        <v/>
      </c>
      <c r="K31" s="22">
        <f>SUM(K29:K30)</f>
        <v>0</v>
      </c>
      <c r="L31" s="21" t="str">
        <f t="shared" ref="L31" si="185">IFERROR(K31/K$31,"")</f>
        <v/>
      </c>
      <c r="M31" s="22">
        <f>SUM(M29:M30)</f>
        <v>0</v>
      </c>
      <c r="N31" s="35" t="str">
        <f t="shared" ref="N31" si="186">IFERROR(M31/M$31,"")</f>
        <v/>
      </c>
      <c r="O31" s="29">
        <f>SUM(O29:O30)</f>
        <v>0</v>
      </c>
      <c r="P31" s="19" t="str">
        <f t="shared" ref="P31" si="187">IFERROR(O31/O$31,"")</f>
        <v/>
      </c>
      <c r="Q31" s="23">
        <f>SUM(Q29:Q30)</f>
        <v>0</v>
      </c>
      <c r="R31" s="19" t="str">
        <f t="shared" ref="R31" si="188">IFERROR(Q31/Q$31,"")</f>
        <v/>
      </c>
      <c r="S31" s="23">
        <f>SUM(S29:S30)</f>
        <v>0</v>
      </c>
      <c r="T31" s="34" t="str">
        <f t="shared" ref="T31" si="189">IFERROR(S31/S$31,"")</f>
        <v/>
      </c>
      <c r="U31" s="20">
        <f>SUM(U29:U30)</f>
        <v>0</v>
      </c>
      <c r="V31" s="21" t="str">
        <f t="shared" ref="V31" si="190">IFERROR(U31/U$31,"")</f>
        <v/>
      </c>
      <c r="W31" s="22">
        <f>SUM(W29:W30)</f>
        <v>0</v>
      </c>
      <c r="X31" s="21" t="str">
        <f t="shared" ref="X31" si="191">IFERROR(W31/W$31,"")</f>
        <v/>
      </c>
      <c r="Y31" s="22">
        <f>SUM(Y29:Y30)</f>
        <v>0</v>
      </c>
      <c r="Z31" s="35" t="str">
        <f t="shared" ref="Z31" si="192">IFERROR(Y31/Y$31,"")</f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2025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530.08000000000004</v>
      </c>
      <c r="D36" s="9">
        <f>IFERROR(C36/C$51,"")</f>
        <v>0.1934734592942105</v>
      </c>
      <c r="E36" s="5">
        <f>E8</f>
        <v>530.08000000000004</v>
      </c>
      <c r="F36" s="9">
        <f>IFERROR(E36/E$51,"")</f>
        <v>0.1934734592942105</v>
      </c>
      <c r="G36" s="5">
        <f>G8</f>
        <v>53954.237099999998</v>
      </c>
      <c r="H36" s="31">
        <f>IFERROR(G36/G$51,"")</f>
        <v>3.710766768632183E-2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93">C9</f>
        <v>1364.2470000000001</v>
      </c>
      <c r="D37" s="16">
        <f t="shared" ref="D37:F51" si="194">IFERROR(C37/C$51,"")</f>
        <v>0.49793538036098095</v>
      </c>
      <c r="E37" s="6">
        <f t="shared" si="193"/>
        <v>1364.2470000000001</v>
      </c>
      <c r="F37" s="16">
        <f t="shared" si="194"/>
        <v>0.49793538036098095</v>
      </c>
      <c r="G37" s="6">
        <f t="shared" ref="G37" si="195">G9</f>
        <v>86583</v>
      </c>
      <c r="H37" s="33">
        <f t="shared" ref="H37" si="196">IFERROR(G37/G$51,"")</f>
        <v>5.9548487087862152E-2</v>
      </c>
      <c r="I37" s="11" t="str">
        <f t="shared" ref="I37:I50" si="197">IF(I$23=0,"",I9+C37)</f>
        <v/>
      </c>
      <c r="J37" s="12" t="str">
        <f t="shared" ref="J37:L37" si="198">IFERROR(I37/I$51,"")</f>
        <v/>
      </c>
      <c r="K37" s="13" t="str">
        <f t="shared" ref="K37:K50" si="199">IF(K$23=0,"",K9+E37)</f>
        <v/>
      </c>
      <c r="L37" s="12" t="str">
        <f t="shared" si="198"/>
        <v/>
      </c>
      <c r="M37" s="13">
        <f t="shared" ref="M37" si="200">M9</f>
        <v>0</v>
      </c>
      <c r="N37" s="32" t="str">
        <f t="shared" ref="N37:N51" si="201">IFERROR(M37/M$51,"")</f>
        <v/>
      </c>
      <c r="O37" s="59" t="str">
        <f t="shared" ref="O37:O50" si="202">IF(O$23=0,"",O9+I37)</f>
        <v/>
      </c>
      <c r="P37" s="16" t="str">
        <f t="shared" ref="P37" si="203">IFERROR(O37/O$51,"")</f>
        <v/>
      </c>
      <c r="Q37" s="6" t="str">
        <f t="shared" ref="Q37:Q50" si="204">IF(Q$23=0,"",Q9+K37)</f>
        <v/>
      </c>
      <c r="R37" s="16" t="str">
        <f t="shared" ref="R37" si="205">IFERROR(Q37/Q$51,"")</f>
        <v/>
      </c>
      <c r="S37" s="6">
        <f t="shared" ref="S37" si="206">S9</f>
        <v>0</v>
      </c>
      <c r="T37" s="33" t="str">
        <f t="shared" ref="T37:T51" si="207">IFERROR(S37/S$51,"")</f>
        <v/>
      </c>
      <c r="U37" s="11" t="str">
        <f t="shared" ref="U37:U50" si="208">IF(U$23=0,"",U9+O37)</f>
        <v/>
      </c>
      <c r="V37" s="12" t="str">
        <f t="shared" ref="V37" si="209">IFERROR(U37/U$51,"")</f>
        <v/>
      </c>
      <c r="W37" s="13" t="str">
        <f t="shared" ref="W37:W50" si="210">IF(W$23=0,"",W9+Q37)</f>
        <v/>
      </c>
      <c r="X37" s="12" t="str">
        <f t="shared" ref="X37" si="211">IFERROR(W37/W$51,"")</f>
        <v/>
      </c>
      <c r="Y37" s="13">
        <f t="shared" ref="Y37" si="212">Y9</f>
        <v>0</v>
      </c>
      <c r="Z37" s="32" t="str">
        <f t="shared" ref="Z37:Z51" si="213">IFERROR(Y37/Y$51,"")</f>
        <v/>
      </c>
      <c r="AA37" s="7"/>
    </row>
    <row r="38" spans="1:27">
      <c r="A38" s="41"/>
      <c r="B38" s="15" t="s">
        <v>14</v>
      </c>
      <c r="C38" s="28">
        <f t="shared" si="193"/>
        <v>1542.04</v>
      </c>
      <c r="D38" s="16">
        <f t="shared" si="194"/>
        <v>0.56282789988312021</v>
      </c>
      <c r="E38" s="6">
        <f t="shared" si="193"/>
        <v>1542.04</v>
      </c>
      <c r="F38" s="16">
        <f t="shared" si="194"/>
        <v>0.56282789988312021</v>
      </c>
      <c r="G38" s="6">
        <f t="shared" ref="G38" si="214">G10</f>
        <v>1244435</v>
      </c>
      <c r="H38" s="33">
        <f t="shared" ref="H38" si="215">IFERROR(G38/G$51,"")</f>
        <v>0.85587495846971962</v>
      </c>
      <c r="I38" s="11" t="str">
        <f t="shared" si="197"/>
        <v/>
      </c>
      <c r="J38" s="12" t="str">
        <f t="shared" ref="J38:L38" si="216">IFERROR(I38/I$51,"")</f>
        <v/>
      </c>
      <c r="K38" s="13" t="str">
        <f t="shared" si="199"/>
        <v/>
      </c>
      <c r="L38" s="12" t="str">
        <f t="shared" si="216"/>
        <v/>
      </c>
      <c r="M38" s="13">
        <f t="shared" ref="M38" si="217">M10</f>
        <v>0</v>
      </c>
      <c r="N38" s="32" t="str">
        <f t="shared" si="201"/>
        <v/>
      </c>
      <c r="O38" s="59" t="str">
        <f t="shared" si="202"/>
        <v/>
      </c>
      <c r="P38" s="16" t="str">
        <f t="shared" ref="P38" si="218">IFERROR(O38/O$51,"")</f>
        <v/>
      </c>
      <c r="Q38" s="6" t="str">
        <f t="shared" si="204"/>
        <v/>
      </c>
      <c r="R38" s="16" t="str">
        <f t="shared" ref="R38" si="219">IFERROR(Q38/Q$51,"")</f>
        <v/>
      </c>
      <c r="S38" s="6">
        <f t="shared" ref="S38" si="220">S10</f>
        <v>0</v>
      </c>
      <c r="T38" s="33" t="str">
        <f t="shared" si="207"/>
        <v/>
      </c>
      <c r="U38" s="11" t="str">
        <f t="shared" si="208"/>
        <v/>
      </c>
      <c r="V38" s="12" t="str">
        <f t="shared" ref="V38" si="221">IFERROR(U38/U$51,"")</f>
        <v/>
      </c>
      <c r="W38" s="13" t="str">
        <f t="shared" si="210"/>
        <v/>
      </c>
      <c r="X38" s="12" t="str">
        <f t="shared" ref="X38" si="222">IFERROR(W38/W$51,"")</f>
        <v/>
      </c>
      <c r="Y38" s="13">
        <f t="shared" ref="Y38" si="223">Y10</f>
        <v>0</v>
      </c>
      <c r="Z38" s="32" t="str">
        <f t="shared" si="213"/>
        <v/>
      </c>
      <c r="AA38" s="7"/>
    </row>
    <row r="39" spans="1:27">
      <c r="A39" s="41"/>
      <c r="B39" s="15" t="s">
        <v>15</v>
      </c>
      <c r="C39" s="28">
        <f t="shared" si="193"/>
        <v>0</v>
      </c>
      <c r="D39" s="16">
        <f t="shared" si="194"/>
        <v>0</v>
      </c>
      <c r="E39" s="6">
        <f t="shared" si="193"/>
        <v>0</v>
      </c>
      <c r="F39" s="16">
        <f t="shared" si="194"/>
        <v>0</v>
      </c>
      <c r="G39" s="6">
        <f t="shared" ref="G39" si="224">G11</f>
        <v>0</v>
      </c>
      <c r="H39" s="33">
        <f t="shared" ref="H39" si="225">IFERROR(G39/G$51,"")</f>
        <v>0</v>
      </c>
      <c r="I39" s="11" t="str">
        <f t="shared" si="197"/>
        <v/>
      </c>
      <c r="J39" s="12" t="str">
        <f t="shared" ref="J39:L39" si="226">IFERROR(I39/I$51,"")</f>
        <v/>
      </c>
      <c r="K39" s="13" t="str">
        <f t="shared" si="199"/>
        <v/>
      </c>
      <c r="L39" s="12" t="str">
        <f t="shared" si="226"/>
        <v/>
      </c>
      <c r="M39" s="13">
        <f t="shared" ref="M39" si="227">M11</f>
        <v>0</v>
      </c>
      <c r="N39" s="32" t="str">
        <f t="shared" si="201"/>
        <v/>
      </c>
      <c r="O39" s="59" t="str">
        <f t="shared" si="202"/>
        <v/>
      </c>
      <c r="P39" s="16" t="str">
        <f t="shared" ref="P39" si="228">IFERROR(O39/O$51,"")</f>
        <v/>
      </c>
      <c r="Q39" s="6" t="str">
        <f t="shared" si="204"/>
        <v/>
      </c>
      <c r="R39" s="16" t="str">
        <f t="shared" ref="R39" si="229">IFERROR(Q39/Q$51,"")</f>
        <v/>
      </c>
      <c r="S39" s="6">
        <f t="shared" ref="S39" si="230">S11</f>
        <v>0</v>
      </c>
      <c r="T39" s="33" t="str">
        <f t="shared" si="207"/>
        <v/>
      </c>
      <c r="U39" s="11" t="str">
        <f t="shared" si="208"/>
        <v/>
      </c>
      <c r="V39" s="12" t="str">
        <f t="shared" ref="V39" si="231">IFERROR(U39/U$51,"")</f>
        <v/>
      </c>
      <c r="W39" s="13" t="str">
        <f t="shared" si="210"/>
        <v/>
      </c>
      <c r="X39" s="12" t="str">
        <f t="shared" ref="X39" si="232">IFERROR(W39/W$51,"")</f>
        <v/>
      </c>
      <c r="Y39" s="13">
        <f t="shared" ref="Y39" si="233">Y11</f>
        <v>0</v>
      </c>
      <c r="Z39" s="32" t="str">
        <f t="shared" si="213"/>
        <v/>
      </c>
      <c r="AA39" s="7"/>
    </row>
    <row r="40" spans="1:27">
      <c r="A40" s="41"/>
      <c r="B40" s="15" t="s">
        <v>16</v>
      </c>
      <c r="C40" s="28">
        <f t="shared" si="193"/>
        <v>112.08175999999999</v>
      </c>
      <c r="D40" s="16">
        <f t="shared" si="194"/>
        <v>4.0908628567354867E-2</v>
      </c>
      <c r="E40" s="6">
        <f t="shared" si="193"/>
        <v>112.08175999999999</v>
      </c>
      <c r="F40" s="16">
        <f t="shared" si="194"/>
        <v>4.0908628567354867E-2</v>
      </c>
      <c r="G40" s="6">
        <f t="shared" ref="G40" si="234">G12</f>
        <v>8932</v>
      </c>
      <c r="H40" s="33">
        <f t="shared" ref="H40" si="235">IFERROR(G40/G$51,"")</f>
        <v>6.1430891360750349E-3</v>
      </c>
      <c r="I40" s="11" t="str">
        <f t="shared" si="197"/>
        <v/>
      </c>
      <c r="J40" s="12" t="str">
        <f t="shared" ref="J40:L40" si="236">IFERROR(I40/I$51,"")</f>
        <v/>
      </c>
      <c r="K40" s="13" t="str">
        <f t="shared" si="199"/>
        <v/>
      </c>
      <c r="L40" s="12" t="str">
        <f t="shared" si="236"/>
        <v/>
      </c>
      <c r="M40" s="13">
        <f t="shared" ref="M40" si="237">M12</f>
        <v>0</v>
      </c>
      <c r="N40" s="32" t="str">
        <f t="shared" si="201"/>
        <v/>
      </c>
      <c r="O40" s="59" t="str">
        <f t="shared" si="202"/>
        <v/>
      </c>
      <c r="P40" s="16" t="str">
        <f t="shared" ref="P40" si="238">IFERROR(O40/O$51,"")</f>
        <v/>
      </c>
      <c r="Q40" s="6" t="str">
        <f t="shared" si="204"/>
        <v/>
      </c>
      <c r="R40" s="16" t="str">
        <f t="shared" ref="R40" si="239">IFERROR(Q40/Q$51,"")</f>
        <v/>
      </c>
      <c r="S40" s="6">
        <f t="shared" ref="S40" si="240">S12</f>
        <v>0</v>
      </c>
      <c r="T40" s="33" t="str">
        <f t="shared" si="207"/>
        <v/>
      </c>
      <c r="U40" s="11" t="str">
        <f t="shared" si="208"/>
        <v/>
      </c>
      <c r="V40" s="12" t="str">
        <f t="shared" ref="V40" si="241">IFERROR(U40/U$51,"")</f>
        <v/>
      </c>
      <c r="W40" s="13" t="str">
        <f t="shared" si="210"/>
        <v/>
      </c>
      <c r="X40" s="12" t="str">
        <f t="shared" ref="X40" si="242">IFERROR(W40/W$51,"")</f>
        <v/>
      </c>
      <c r="Y40" s="13">
        <f t="shared" ref="Y40" si="243">Y12</f>
        <v>0</v>
      </c>
      <c r="Z40" s="32" t="str">
        <f t="shared" si="213"/>
        <v/>
      </c>
      <c r="AA40" s="7"/>
    </row>
    <row r="41" spans="1:27">
      <c r="A41" s="41"/>
      <c r="B41" s="15" t="s">
        <v>17</v>
      </c>
      <c r="C41" s="28">
        <f t="shared" si="193"/>
        <v>-817.53643999999997</v>
      </c>
      <c r="D41" s="16">
        <f t="shared" si="194"/>
        <v>-0.29839194677383368</v>
      </c>
      <c r="E41" s="6">
        <f t="shared" si="193"/>
        <v>-817.53643999999997</v>
      </c>
      <c r="F41" s="16">
        <f t="shared" si="194"/>
        <v>-0.29839194677383368</v>
      </c>
      <c r="G41" s="6">
        <f t="shared" ref="G41" si="244">G13</f>
        <v>47986</v>
      </c>
      <c r="H41" s="33">
        <f t="shared" ref="H41" si="245">IFERROR(G41/G$51,"")</f>
        <v>3.3002941702160393E-2</v>
      </c>
      <c r="I41" s="11" t="str">
        <f t="shared" si="197"/>
        <v/>
      </c>
      <c r="J41" s="12" t="str">
        <f t="shared" ref="J41:L41" si="246">IFERROR(I41/I$51,"")</f>
        <v/>
      </c>
      <c r="K41" s="13" t="str">
        <f t="shared" si="199"/>
        <v/>
      </c>
      <c r="L41" s="12" t="str">
        <f t="shared" si="246"/>
        <v/>
      </c>
      <c r="M41" s="13">
        <f t="shared" ref="M41" si="247">M13</f>
        <v>0</v>
      </c>
      <c r="N41" s="32" t="str">
        <f t="shared" si="201"/>
        <v/>
      </c>
      <c r="O41" s="59" t="str">
        <f t="shared" si="202"/>
        <v/>
      </c>
      <c r="P41" s="16" t="str">
        <f t="shared" ref="P41" si="248">IFERROR(O41/O$51,"")</f>
        <v/>
      </c>
      <c r="Q41" s="6" t="str">
        <f t="shared" si="204"/>
        <v/>
      </c>
      <c r="R41" s="16" t="str">
        <f t="shared" ref="R41" si="249">IFERROR(Q41/Q$51,"")</f>
        <v/>
      </c>
      <c r="S41" s="6">
        <f t="shared" ref="S41" si="250">S13</f>
        <v>0</v>
      </c>
      <c r="T41" s="33" t="str">
        <f t="shared" si="207"/>
        <v/>
      </c>
      <c r="U41" s="11" t="str">
        <f t="shared" si="208"/>
        <v/>
      </c>
      <c r="V41" s="12" t="str">
        <f t="shared" ref="V41" si="251">IFERROR(U41/U$51,"")</f>
        <v/>
      </c>
      <c r="W41" s="13" t="str">
        <f t="shared" si="210"/>
        <v/>
      </c>
      <c r="X41" s="12" t="str">
        <f t="shared" ref="X41" si="252">IFERROR(W41/W$51,"")</f>
        <v/>
      </c>
      <c r="Y41" s="13">
        <f t="shared" ref="Y41" si="253">Y13</f>
        <v>0</v>
      </c>
      <c r="Z41" s="32" t="str">
        <f t="shared" si="213"/>
        <v/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 t="str">
        <f t="shared" si="197"/>
        <v/>
      </c>
      <c r="J42" s="12" t="str">
        <f t="shared" ref="J42:L42" si="256">IFERROR(I42/I$51,"")</f>
        <v/>
      </c>
      <c r="K42" s="13" t="str">
        <f t="shared" si="199"/>
        <v/>
      </c>
      <c r="L42" s="12" t="str">
        <f t="shared" si="256"/>
        <v/>
      </c>
      <c r="M42" s="13">
        <f t="shared" ref="M42" si="257">M14</f>
        <v>0</v>
      </c>
      <c r="N42" s="32" t="str">
        <f t="shared" si="201"/>
        <v/>
      </c>
      <c r="O42" s="59" t="str">
        <f t="shared" si="202"/>
        <v/>
      </c>
      <c r="P42" s="16" t="str">
        <f t="shared" ref="P42" si="258">IFERROR(O42/O$51,"")</f>
        <v/>
      </c>
      <c r="Q42" s="6" t="str">
        <f t="shared" si="204"/>
        <v/>
      </c>
      <c r="R42" s="16" t="str">
        <f t="shared" ref="R42" si="259">IFERROR(Q42/Q$51,"")</f>
        <v/>
      </c>
      <c r="S42" s="6">
        <f t="shared" ref="S42" si="260">S14</f>
        <v>0</v>
      </c>
      <c r="T42" s="33" t="str">
        <f t="shared" si="207"/>
        <v/>
      </c>
      <c r="U42" s="11" t="str">
        <f t="shared" si="208"/>
        <v/>
      </c>
      <c r="V42" s="12" t="str">
        <f t="shared" ref="V42" si="261">IFERROR(U42/U$51,"")</f>
        <v/>
      </c>
      <c r="W42" s="13" t="str">
        <f t="shared" si="210"/>
        <v/>
      </c>
      <c r="X42" s="12" t="str">
        <f t="shared" ref="X42" si="262">IFERROR(W42/W$51,"")</f>
        <v/>
      </c>
      <c r="Y42" s="13">
        <f t="shared" ref="Y42" si="263">Y14</f>
        <v>0</v>
      </c>
      <c r="Z42" s="32" t="str">
        <f t="shared" si="213"/>
        <v/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 t="str">
        <f t="shared" si="197"/>
        <v/>
      </c>
      <c r="J43" s="12" t="str">
        <f t="shared" ref="J43:L43" si="266">IFERROR(I43/I$51,"")</f>
        <v/>
      </c>
      <c r="K43" s="13" t="str">
        <f t="shared" si="199"/>
        <v/>
      </c>
      <c r="L43" s="12" t="str">
        <f t="shared" si="266"/>
        <v/>
      </c>
      <c r="M43" s="13">
        <f t="shared" ref="M43" si="267">M15</f>
        <v>0</v>
      </c>
      <c r="N43" s="32" t="str">
        <f t="shared" si="201"/>
        <v/>
      </c>
      <c r="O43" s="59" t="str">
        <f t="shared" si="202"/>
        <v/>
      </c>
      <c r="P43" s="16" t="str">
        <f t="shared" ref="P43" si="268">IFERROR(O43/O$51,"")</f>
        <v/>
      </c>
      <c r="Q43" s="6" t="str">
        <f t="shared" si="204"/>
        <v/>
      </c>
      <c r="R43" s="16" t="str">
        <f t="shared" ref="R43" si="269">IFERROR(Q43/Q$51,"")</f>
        <v/>
      </c>
      <c r="S43" s="6">
        <f t="shared" ref="S43" si="270">S15</f>
        <v>0</v>
      </c>
      <c r="T43" s="33" t="str">
        <f t="shared" si="207"/>
        <v/>
      </c>
      <c r="U43" s="11" t="str">
        <f t="shared" si="208"/>
        <v/>
      </c>
      <c r="V43" s="12" t="str">
        <f t="shared" ref="V43" si="271">IFERROR(U43/U$51,"")</f>
        <v/>
      </c>
      <c r="W43" s="13" t="str">
        <f t="shared" si="210"/>
        <v/>
      </c>
      <c r="X43" s="12" t="str">
        <f t="shared" ref="X43" si="272">IFERROR(W43/W$51,"")</f>
        <v/>
      </c>
      <c r="Y43" s="13">
        <f t="shared" ref="Y43" si="273">Y15</f>
        <v>0</v>
      </c>
      <c r="Z43" s="32" t="str">
        <f t="shared" si="213"/>
        <v/>
      </c>
      <c r="AA43" s="7"/>
    </row>
    <row r="44" spans="1:27">
      <c r="A44" s="41"/>
      <c r="B44" s="15" t="s">
        <v>20</v>
      </c>
      <c r="C44" s="28">
        <f t="shared" si="193"/>
        <v>8.8949999999999996</v>
      </c>
      <c r="D44" s="16">
        <f t="shared" si="194"/>
        <v>3.2465786681670733E-3</v>
      </c>
      <c r="E44" s="6">
        <f t="shared" si="193"/>
        <v>8.8949999999999996</v>
      </c>
      <c r="F44" s="16">
        <f t="shared" si="194"/>
        <v>3.2465786681670733E-3</v>
      </c>
      <c r="G44" s="6">
        <f t="shared" ref="G44" si="274">G16</f>
        <v>601.36258999999995</v>
      </c>
      <c r="H44" s="33">
        <f t="shared" ref="H44" si="275">IFERROR(G44/G$51,"")</f>
        <v>4.1359426707019087E-4</v>
      </c>
      <c r="I44" s="11" t="str">
        <f t="shared" si="197"/>
        <v/>
      </c>
      <c r="J44" s="12" t="str">
        <f t="shared" ref="J44:L44" si="276">IFERROR(I44/I$51,"")</f>
        <v/>
      </c>
      <c r="K44" s="13" t="str">
        <f t="shared" si="199"/>
        <v/>
      </c>
      <c r="L44" s="12" t="str">
        <f t="shared" si="276"/>
        <v/>
      </c>
      <c r="M44" s="13">
        <f t="shared" ref="M44" si="277">M16</f>
        <v>0</v>
      </c>
      <c r="N44" s="32" t="str">
        <f t="shared" si="201"/>
        <v/>
      </c>
      <c r="O44" s="59" t="str">
        <f t="shared" si="202"/>
        <v/>
      </c>
      <c r="P44" s="16" t="str">
        <f t="shared" ref="P44" si="278">IFERROR(O44/O$51,"")</f>
        <v/>
      </c>
      <c r="Q44" s="6" t="str">
        <f t="shared" si="204"/>
        <v/>
      </c>
      <c r="R44" s="16" t="str">
        <f t="shared" ref="R44" si="279">IFERROR(Q44/Q$51,"")</f>
        <v/>
      </c>
      <c r="S44" s="6">
        <f t="shared" ref="S44" si="280">S16</f>
        <v>0</v>
      </c>
      <c r="T44" s="33" t="str">
        <f t="shared" si="207"/>
        <v/>
      </c>
      <c r="U44" s="11" t="str">
        <f t="shared" si="208"/>
        <v/>
      </c>
      <c r="V44" s="12" t="str">
        <f t="shared" ref="V44" si="281">IFERROR(U44/U$51,"")</f>
        <v/>
      </c>
      <c r="W44" s="13" t="str">
        <f t="shared" si="210"/>
        <v/>
      </c>
      <c r="X44" s="12" t="str">
        <f t="shared" ref="X44" si="282">IFERROR(W44/W$51,"")</f>
        <v/>
      </c>
      <c r="Y44" s="13">
        <f t="shared" ref="Y44" si="283">Y16</f>
        <v>0</v>
      </c>
      <c r="Z44" s="32" t="str">
        <f t="shared" si="213"/>
        <v/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 t="str">
        <f t="shared" si="197"/>
        <v/>
      </c>
      <c r="J45" s="12" t="str">
        <f t="shared" ref="J45:L45" si="286">IFERROR(I45/I$51,"")</f>
        <v/>
      </c>
      <c r="K45" s="13" t="str">
        <f t="shared" si="199"/>
        <v/>
      </c>
      <c r="L45" s="12" t="str">
        <f t="shared" si="286"/>
        <v/>
      </c>
      <c r="M45" s="13">
        <f t="shared" ref="M45" si="287">M17</f>
        <v>0</v>
      </c>
      <c r="N45" s="32" t="str">
        <f t="shared" si="201"/>
        <v/>
      </c>
      <c r="O45" s="59" t="str">
        <f t="shared" si="202"/>
        <v/>
      </c>
      <c r="P45" s="16" t="str">
        <f t="shared" ref="P45" si="288">IFERROR(O45/O$51,"")</f>
        <v/>
      </c>
      <c r="Q45" s="6" t="str">
        <f t="shared" si="204"/>
        <v/>
      </c>
      <c r="R45" s="16" t="str">
        <f t="shared" ref="R45" si="289">IFERROR(Q45/Q$51,"")</f>
        <v/>
      </c>
      <c r="S45" s="6">
        <f t="shared" ref="S45" si="290">S17</f>
        <v>0</v>
      </c>
      <c r="T45" s="33" t="str">
        <f t="shared" si="207"/>
        <v/>
      </c>
      <c r="U45" s="11" t="str">
        <f t="shared" si="208"/>
        <v/>
      </c>
      <c r="V45" s="12" t="str">
        <f t="shared" ref="V45" si="291">IFERROR(U45/U$51,"")</f>
        <v/>
      </c>
      <c r="W45" s="13" t="str">
        <f t="shared" si="210"/>
        <v/>
      </c>
      <c r="X45" s="12" t="str">
        <f t="shared" ref="X45" si="292">IFERROR(W45/W$51,"")</f>
        <v/>
      </c>
      <c r="Y45" s="13">
        <f t="shared" ref="Y45" si="293">Y17</f>
        <v>0</v>
      </c>
      <c r="Z45" s="32" t="str">
        <f t="shared" si="213"/>
        <v/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 t="str">
        <f t="shared" si="197"/>
        <v/>
      </c>
      <c r="J46" s="12" t="str">
        <f t="shared" ref="J46:L46" si="296">IFERROR(I46/I$51,"")</f>
        <v/>
      </c>
      <c r="K46" s="13" t="str">
        <f t="shared" si="199"/>
        <v/>
      </c>
      <c r="L46" s="12" t="str">
        <f t="shared" si="296"/>
        <v/>
      </c>
      <c r="M46" s="13">
        <f t="shared" ref="M46" si="297">M18</f>
        <v>0</v>
      </c>
      <c r="N46" s="32" t="str">
        <f t="shared" si="201"/>
        <v/>
      </c>
      <c r="O46" s="59" t="str">
        <f t="shared" si="202"/>
        <v/>
      </c>
      <c r="P46" s="16" t="str">
        <f t="shared" ref="P46" si="298">IFERROR(O46/O$51,"")</f>
        <v/>
      </c>
      <c r="Q46" s="6" t="str">
        <f t="shared" si="204"/>
        <v/>
      </c>
      <c r="R46" s="16" t="str">
        <f t="shared" ref="R46" si="299">IFERROR(Q46/Q$51,"")</f>
        <v/>
      </c>
      <c r="S46" s="6">
        <f t="shared" ref="S46" si="300">S18</f>
        <v>0</v>
      </c>
      <c r="T46" s="33" t="str">
        <f t="shared" si="207"/>
        <v/>
      </c>
      <c r="U46" s="11" t="str">
        <f t="shared" si="208"/>
        <v/>
      </c>
      <c r="V46" s="12" t="str">
        <f t="shared" ref="V46" si="301">IFERROR(U46/U$51,"")</f>
        <v/>
      </c>
      <c r="W46" s="13" t="str">
        <f t="shared" si="210"/>
        <v/>
      </c>
      <c r="X46" s="12" t="str">
        <f t="shared" ref="X46" si="302">IFERROR(W46/W$51,"")</f>
        <v/>
      </c>
      <c r="Y46" s="13">
        <f t="shared" ref="Y46" si="303">Y18</f>
        <v>0</v>
      </c>
      <c r="Z46" s="32" t="str">
        <f t="shared" si="213"/>
        <v/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 t="str">
        <f t="shared" si="197"/>
        <v/>
      </c>
      <c r="J47" s="12" t="str">
        <f t="shared" ref="J47:L47" si="306">IFERROR(I47/I$51,"")</f>
        <v/>
      </c>
      <c r="K47" s="13" t="str">
        <f t="shared" si="199"/>
        <v/>
      </c>
      <c r="L47" s="12" t="str">
        <f t="shared" si="306"/>
        <v/>
      </c>
      <c r="M47" s="13">
        <f t="shared" ref="M47" si="307">M19</f>
        <v>0</v>
      </c>
      <c r="N47" s="32" t="str">
        <f t="shared" si="201"/>
        <v/>
      </c>
      <c r="O47" s="59" t="str">
        <f t="shared" si="202"/>
        <v/>
      </c>
      <c r="P47" s="16" t="str">
        <f t="shared" ref="P47" si="308">IFERROR(O47/O$51,"")</f>
        <v/>
      </c>
      <c r="Q47" s="6" t="str">
        <f t="shared" si="204"/>
        <v/>
      </c>
      <c r="R47" s="16" t="str">
        <f t="shared" ref="R47" si="309">IFERROR(Q47/Q$51,"")</f>
        <v/>
      </c>
      <c r="S47" s="6">
        <f t="shared" ref="S47" si="310">S19</f>
        <v>0</v>
      </c>
      <c r="T47" s="33" t="str">
        <f t="shared" si="207"/>
        <v/>
      </c>
      <c r="U47" s="11" t="str">
        <f t="shared" si="208"/>
        <v/>
      </c>
      <c r="V47" s="12" t="str">
        <f t="shared" ref="V47" si="311">IFERROR(U47/U$51,"")</f>
        <v/>
      </c>
      <c r="W47" s="13" t="str">
        <f t="shared" si="210"/>
        <v/>
      </c>
      <c r="X47" s="12" t="str">
        <f t="shared" ref="X47" si="312">IFERROR(W47/W$51,"")</f>
        <v/>
      </c>
      <c r="Y47" s="13">
        <f t="shared" ref="Y47" si="313">Y19</f>
        <v>0</v>
      </c>
      <c r="Z47" s="32" t="str">
        <f t="shared" si="213"/>
        <v/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 t="str">
        <f t="shared" si="197"/>
        <v/>
      </c>
      <c r="J48" s="12" t="str">
        <f t="shared" ref="J48:L48" si="316">IFERROR(I48/I$51,"")</f>
        <v/>
      </c>
      <c r="K48" s="13" t="str">
        <f t="shared" si="199"/>
        <v/>
      </c>
      <c r="L48" s="12" t="str">
        <f t="shared" si="316"/>
        <v/>
      </c>
      <c r="M48" s="13">
        <f t="shared" ref="M48" si="317">M20</f>
        <v>0</v>
      </c>
      <c r="N48" s="32" t="str">
        <f t="shared" si="201"/>
        <v/>
      </c>
      <c r="O48" s="59" t="str">
        <f t="shared" si="202"/>
        <v/>
      </c>
      <c r="P48" s="16" t="str">
        <f t="shared" ref="P48" si="318">IFERROR(O48/O$51,"")</f>
        <v/>
      </c>
      <c r="Q48" s="6" t="str">
        <f t="shared" si="204"/>
        <v/>
      </c>
      <c r="R48" s="16" t="str">
        <f t="shared" ref="R48" si="319">IFERROR(Q48/Q$51,"")</f>
        <v/>
      </c>
      <c r="S48" s="6">
        <f t="shared" ref="S48" si="320">S20</f>
        <v>0</v>
      </c>
      <c r="T48" s="33" t="str">
        <f t="shared" si="207"/>
        <v/>
      </c>
      <c r="U48" s="11" t="str">
        <f t="shared" si="208"/>
        <v/>
      </c>
      <c r="V48" s="12" t="str">
        <f t="shared" ref="V48" si="321">IFERROR(U48/U$51,"")</f>
        <v/>
      </c>
      <c r="W48" s="13" t="str">
        <f t="shared" si="210"/>
        <v/>
      </c>
      <c r="X48" s="12" t="str">
        <f t="shared" ref="X48" si="322">IFERROR(W48/W$51,"")</f>
        <v/>
      </c>
      <c r="Y48" s="13">
        <f t="shared" ref="Y48" si="323">Y20</f>
        <v>0</v>
      </c>
      <c r="Z48" s="32" t="str">
        <f t="shared" si="213"/>
        <v/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11500</v>
      </c>
      <c r="H49" s="33">
        <f t="shared" ref="H49" si="325">IFERROR(G49/G$51,"")</f>
        <v>7.9092616507907415E-3</v>
      </c>
      <c r="I49" s="11" t="str">
        <f t="shared" si="197"/>
        <v/>
      </c>
      <c r="J49" s="12" t="str">
        <f t="shared" ref="J49:L49" si="326">IFERROR(I49/I$51,"")</f>
        <v/>
      </c>
      <c r="K49" s="13" t="str">
        <f t="shared" si="199"/>
        <v/>
      </c>
      <c r="L49" s="12" t="str">
        <f t="shared" si="326"/>
        <v/>
      </c>
      <c r="M49" s="13">
        <f t="shared" ref="M49" si="327">M21</f>
        <v>0</v>
      </c>
      <c r="N49" s="32" t="str">
        <f t="shared" si="201"/>
        <v/>
      </c>
      <c r="O49" s="59" t="str">
        <f t="shared" si="202"/>
        <v/>
      </c>
      <c r="P49" s="16" t="str">
        <f t="shared" ref="P49" si="328">IFERROR(O49/O$51,"")</f>
        <v/>
      </c>
      <c r="Q49" s="6" t="str">
        <f t="shared" si="204"/>
        <v/>
      </c>
      <c r="R49" s="16" t="str">
        <f t="shared" ref="R49" si="329">IFERROR(Q49/Q$51,"")</f>
        <v/>
      </c>
      <c r="S49" s="6">
        <f t="shared" ref="S49" si="330">S21</f>
        <v>0</v>
      </c>
      <c r="T49" s="33" t="str">
        <f t="shared" si="207"/>
        <v/>
      </c>
      <c r="U49" s="11" t="str">
        <f t="shared" si="208"/>
        <v/>
      </c>
      <c r="V49" s="12" t="str">
        <f t="shared" ref="V49" si="331">IFERROR(U49/U$51,"")</f>
        <v/>
      </c>
      <c r="W49" s="13" t="str">
        <f t="shared" si="210"/>
        <v/>
      </c>
      <c r="X49" s="12" t="str">
        <f t="shared" ref="X49" si="332">IFERROR(W49/W$51,"")</f>
        <v/>
      </c>
      <c r="Y49" s="13">
        <f t="shared" ref="Y49" si="333">Y21</f>
        <v>0</v>
      </c>
      <c r="Z49" s="32" t="str">
        <f t="shared" si="213"/>
        <v/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 t="str">
        <f t="shared" si="197"/>
        <v/>
      </c>
      <c r="J50" s="12" t="str">
        <f t="shared" ref="J50:L50" si="336">IFERROR(I50/I$51,"")</f>
        <v/>
      </c>
      <c r="K50" s="13" t="str">
        <f t="shared" si="199"/>
        <v/>
      </c>
      <c r="L50" s="12" t="str">
        <f t="shared" si="336"/>
        <v/>
      </c>
      <c r="M50" s="13">
        <f t="shared" ref="M50" si="337">M22</f>
        <v>0</v>
      </c>
      <c r="N50" s="32" t="str">
        <f t="shared" si="201"/>
        <v/>
      </c>
      <c r="O50" s="59" t="str">
        <f t="shared" si="202"/>
        <v/>
      </c>
      <c r="P50" s="16" t="str">
        <f t="shared" ref="P50" si="338">IFERROR(O50/O$51,"")</f>
        <v/>
      </c>
      <c r="Q50" s="6" t="str">
        <f t="shared" si="204"/>
        <v/>
      </c>
      <c r="R50" s="16" t="str">
        <f t="shared" ref="R50" si="339">IFERROR(Q50/Q$51,"")</f>
        <v/>
      </c>
      <c r="S50" s="6">
        <f t="shared" ref="S50" si="340">S22</f>
        <v>0</v>
      </c>
      <c r="T50" s="33" t="str">
        <f t="shared" si="207"/>
        <v/>
      </c>
      <c r="U50" s="11" t="str">
        <f t="shared" si="208"/>
        <v/>
      </c>
      <c r="V50" s="12" t="str">
        <f t="shared" ref="V50" si="341">IFERROR(U50/U$51,"")</f>
        <v/>
      </c>
      <c r="W50" s="13" t="str">
        <f t="shared" si="210"/>
        <v/>
      </c>
      <c r="X50" s="12" t="str">
        <f t="shared" ref="X50" si="342">IFERROR(W50/W$51,"")</f>
        <v/>
      </c>
      <c r="Y50" s="13">
        <f t="shared" ref="Y50" si="343">Y22</f>
        <v>0</v>
      </c>
      <c r="Z50" s="32" t="str">
        <f t="shared" si="213"/>
        <v/>
      </c>
      <c r="AA50" s="7"/>
    </row>
    <row r="51" spans="1:27">
      <c r="A51" s="41"/>
      <c r="B51" s="17" t="s">
        <v>27</v>
      </c>
      <c r="C51" s="18">
        <f>SUM(C36:C50)</f>
        <v>2739.8073200000003</v>
      </c>
      <c r="D51" s="19">
        <f t="shared" si="194"/>
        <v>1</v>
      </c>
      <c r="E51" s="23">
        <f>SUM(E36:E50)</f>
        <v>2739.8073200000003</v>
      </c>
      <c r="F51" s="19">
        <f t="shared" si="194"/>
        <v>1</v>
      </c>
      <c r="G51" s="23">
        <f>SUM(G36:G50)</f>
        <v>1453991.5996900001</v>
      </c>
      <c r="H51" s="34">
        <f t="shared" ref="H51" si="344">IFERROR(G51/G$51,"")</f>
        <v>1</v>
      </c>
      <c r="I51" s="20">
        <f>SUM(I36:I50)</f>
        <v>0</v>
      </c>
      <c r="J51" s="21" t="str">
        <f t="shared" ref="J51:L51" si="345">IFERROR(I51/I$51,"")</f>
        <v/>
      </c>
      <c r="K51" s="22">
        <f>SUM(K36:K50)</f>
        <v>0</v>
      </c>
      <c r="L51" s="21" t="str">
        <f t="shared" si="345"/>
        <v/>
      </c>
      <c r="M51" s="22">
        <f>SUM(M36:M50)</f>
        <v>0</v>
      </c>
      <c r="N51" s="35" t="str">
        <f t="shared" si="201"/>
        <v/>
      </c>
      <c r="O51" s="29">
        <f>SUM(O36:O50)</f>
        <v>0</v>
      </c>
      <c r="P51" s="19" t="str">
        <f t="shared" ref="P51" si="346">IFERROR(O51/O$51,"")</f>
        <v/>
      </c>
      <c r="Q51" s="23">
        <f>SUM(Q36:Q50)</f>
        <v>0</v>
      </c>
      <c r="R51" s="19" t="str">
        <f t="shared" ref="R51" si="347">IFERROR(Q51/Q$51,"")</f>
        <v/>
      </c>
      <c r="S51" s="23">
        <f>SUM(S36:S50)</f>
        <v>0</v>
      </c>
      <c r="T51" s="34" t="str">
        <f t="shared" si="207"/>
        <v/>
      </c>
      <c r="U51" s="20">
        <f>SUM(U36:U50)</f>
        <v>0</v>
      </c>
      <c r="V51" s="21" t="str">
        <f t="shared" ref="V51" si="348">IFERROR(U51/U$51,"")</f>
        <v/>
      </c>
      <c r="W51" s="22">
        <f>SUM(W36:W50)</f>
        <v>0</v>
      </c>
      <c r="X51" s="21" t="str">
        <f t="shared" ref="X51" si="349">IFERROR(W51/W$51,"")</f>
        <v/>
      </c>
      <c r="Y51" s="22">
        <f>SUM(Y36:Y50)</f>
        <v>0</v>
      </c>
      <c r="Z51" s="35" t="str">
        <f t="shared" si="21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2739.8073200000003</v>
      </c>
      <c r="D53" s="9">
        <f>IFERROR(C53/C$55,"")</f>
        <v>0.99999998175054183</v>
      </c>
      <c r="E53" s="5">
        <f t="shared" si="350"/>
        <v>2739.8073200000003</v>
      </c>
      <c r="F53" s="9">
        <f>IFERROR(E53/E$55,"")</f>
        <v>0.99999998175054183</v>
      </c>
      <c r="G53" s="5">
        <f t="shared" ref="G53" si="351">G25</f>
        <v>1442491.5996900001</v>
      </c>
      <c r="H53" s="31">
        <f>IFERROR(G53/G$55,"")</f>
        <v>0.99209073834920924</v>
      </c>
      <c r="I53" s="54" t="str">
        <f t="shared" ref="I53:I54" si="352">IF(I$23=0,"",I25+C53)</f>
        <v/>
      </c>
      <c r="J53" s="55" t="str">
        <f>IFERROR(I53/I$55,"")</f>
        <v/>
      </c>
      <c r="K53" s="56" t="str">
        <f t="shared" ref="K53:K54" si="353">IF(K$23=0,"",K25+E53)</f>
        <v/>
      </c>
      <c r="L53" s="55" t="str">
        <f>IFERROR(K53/K$55,"")</f>
        <v/>
      </c>
      <c r="M53" s="56">
        <f t="shared" ref="M53" si="354">M25</f>
        <v>0</v>
      </c>
      <c r="N53" s="57" t="str">
        <f>IFERROR(M53/M$55,"")</f>
        <v/>
      </c>
      <c r="O53" s="27" t="str">
        <f t="shared" ref="O53:O54" si="355">IF(O$23=0,"",O25+I53)</f>
        <v/>
      </c>
      <c r="P53" s="9" t="str">
        <f>IFERROR(O53/O$55,"")</f>
        <v/>
      </c>
      <c r="Q53" s="5" t="str">
        <f t="shared" ref="Q53:Q54" si="356">IF(Q$23=0,"",Q25+K53)</f>
        <v/>
      </c>
      <c r="R53" s="9" t="str">
        <f>IFERROR(Q53/Q$55,"")</f>
        <v/>
      </c>
      <c r="S53" s="5">
        <f t="shared" ref="S53:S54" si="357">S25</f>
        <v>0</v>
      </c>
      <c r="T53" s="31" t="str">
        <f>IFERROR(S53/S$55,"")</f>
        <v/>
      </c>
      <c r="U53" s="54" t="str">
        <f t="shared" ref="U53:U54" si="358">IF(U$23=0,"",U25+O53)</f>
        <v/>
      </c>
      <c r="V53" s="55" t="str">
        <f>IFERROR(U53/U$55,"")</f>
        <v/>
      </c>
      <c r="W53" s="56" t="str">
        <f t="shared" ref="W53:W54" si="359">IF(W$23=0,"",W25+Q53)</f>
        <v/>
      </c>
      <c r="X53" s="55" t="str">
        <f>IFERROR(W53/W$55,"")</f>
        <v/>
      </c>
      <c r="Y53" s="56">
        <f t="shared" ref="Y53:Y54" si="3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350"/>
        <v>5.0000000046566127E-5</v>
      </c>
      <c r="D54" s="16">
        <f t="shared" ref="D54:F55" si="361">IFERROR(C54/C$55,"")</f>
        <v>1.824945818967051E-8</v>
      </c>
      <c r="E54" s="6">
        <f t="shared" si="350"/>
        <v>5.0000000046566127E-5</v>
      </c>
      <c r="F54" s="16">
        <f t="shared" si="361"/>
        <v>1.824945818967051E-8</v>
      </c>
      <c r="G54" s="6">
        <f t="shared" ref="G54" si="362">G26</f>
        <v>11500</v>
      </c>
      <c r="H54" s="33">
        <f t="shared" ref="H54" si="363">IFERROR(G54/G$55,"")</f>
        <v>7.9092616507907415E-3</v>
      </c>
      <c r="I54" s="11" t="str">
        <f t="shared" si="352"/>
        <v/>
      </c>
      <c r="J54" s="12" t="str">
        <f t="shared" ref="J54:L54" si="364">IFERROR(I54/I$55,"")</f>
        <v/>
      </c>
      <c r="K54" s="13" t="str">
        <f t="shared" si="353"/>
        <v/>
      </c>
      <c r="L54" s="12" t="str">
        <f t="shared" si="364"/>
        <v/>
      </c>
      <c r="M54" s="13">
        <f t="shared" ref="M54" si="365">M26</f>
        <v>0</v>
      </c>
      <c r="N54" s="32" t="str">
        <f t="shared" ref="N54" si="366">IFERROR(M54/M$55,"")</f>
        <v/>
      </c>
      <c r="O54" s="28" t="str">
        <f t="shared" si="355"/>
        <v/>
      </c>
      <c r="P54" s="16" t="str">
        <f t="shared" ref="P54" si="367">IFERROR(O54/O$55,"")</f>
        <v/>
      </c>
      <c r="Q54" s="6" t="str">
        <f t="shared" si="356"/>
        <v/>
      </c>
      <c r="R54" s="16" t="str">
        <f t="shared" ref="R54" si="368">IFERROR(Q54/Q$55,"")</f>
        <v/>
      </c>
      <c r="S54" s="6">
        <f t="shared" si="357"/>
        <v>0</v>
      </c>
      <c r="T54" s="33" t="str">
        <f t="shared" ref="T54:T55" si="369">IFERROR(S54/S$55,"")</f>
        <v/>
      </c>
      <c r="U54" s="11" t="str">
        <f t="shared" si="358"/>
        <v/>
      </c>
      <c r="V54" s="12" t="str">
        <f t="shared" ref="V54" si="370">IFERROR(U54/U$55,"")</f>
        <v/>
      </c>
      <c r="W54" s="13" t="str">
        <f t="shared" si="359"/>
        <v/>
      </c>
      <c r="X54" s="12" t="str">
        <f t="shared" ref="X54" si="371">IFERROR(W54/W$55,"")</f>
        <v/>
      </c>
      <c r="Y54" s="13">
        <f t="shared" si="360"/>
        <v>0</v>
      </c>
      <c r="Z54" s="32" t="str">
        <f t="shared" ref="Z54:Z55" si="372">IFERROR(Y54/Y$55,"")</f>
        <v/>
      </c>
      <c r="AA54" s="7"/>
    </row>
    <row r="55" spans="1:27">
      <c r="A55" s="41"/>
      <c r="B55" s="17" t="s">
        <v>27</v>
      </c>
      <c r="C55" s="29">
        <f>SUM(C53:C54)</f>
        <v>2739.8073700000004</v>
      </c>
      <c r="D55" s="19">
        <f t="shared" si="361"/>
        <v>1</v>
      </c>
      <c r="E55" s="23">
        <f>SUM(E53:E54)</f>
        <v>2739.8073700000004</v>
      </c>
      <c r="F55" s="19">
        <f t="shared" si="361"/>
        <v>1</v>
      </c>
      <c r="G55" s="23">
        <f>SUM(G53:G54)</f>
        <v>1453991.5996900001</v>
      </c>
      <c r="H55" s="34">
        <f t="shared" ref="H55" si="373">IFERROR(G55/G$55,"")</f>
        <v>1</v>
      </c>
      <c r="I55" s="20">
        <f>SUM(I53:I54)</f>
        <v>0</v>
      </c>
      <c r="J55" s="21" t="str">
        <f t="shared" ref="J55:L55" si="374">IFERROR(I55/I$55,"")</f>
        <v/>
      </c>
      <c r="K55" s="22">
        <f>SUM(K53:K54)</f>
        <v>0</v>
      </c>
      <c r="L55" s="21" t="str">
        <f t="shared" si="374"/>
        <v/>
      </c>
      <c r="M55" s="22">
        <f>SUM(M53:M54)</f>
        <v>0</v>
      </c>
      <c r="N55" s="35" t="str">
        <f t="shared" ref="N55" si="375">IFERROR(M55/M$55,"")</f>
        <v/>
      </c>
      <c r="O55" s="29">
        <f>SUM(O53:O54)</f>
        <v>0</v>
      </c>
      <c r="P55" s="19" t="str">
        <f t="shared" ref="P55" si="376">IFERROR(O55/O$55,"")</f>
        <v/>
      </c>
      <c r="Q55" s="23">
        <f>SUM(Q53:Q54)</f>
        <v>0</v>
      </c>
      <c r="R55" s="19" t="str">
        <f t="shared" ref="R55" si="377">IFERROR(Q55/Q$55,"")</f>
        <v/>
      </c>
      <c r="S55" s="23">
        <f>SUM(S53:S54)</f>
        <v>0</v>
      </c>
      <c r="T55" s="34" t="str">
        <f t="shared" si="369"/>
        <v/>
      </c>
      <c r="U55" s="20">
        <f>SUM(U53:U54)</f>
        <v>0</v>
      </c>
      <c r="V55" s="21" t="str">
        <f t="shared" ref="V55" si="378">IFERROR(U55/U$55,"")</f>
        <v/>
      </c>
      <c r="W55" s="22">
        <f>SUM(W53:W54)</f>
        <v>0</v>
      </c>
      <c r="X55" s="21" t="str">
        <f t="shared" ref="X55" si="379">IFERROR(W55/W$55,"")</f>
        <v/>
      </c>
      <c r="Y55" s="22">
        <f>SUM(Y53:Y54)</f>
        <v>0</v>
      </c>
      <c r="Z55" s="35" t="str">
        <f t="shared" si="372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1894.3270000000002</v>
      </c>
      <c r="D57" s="9">
        <f>IFERROR(C57/C$59,"")</f>
        <v>0.69140882703735473</v>
      </c>
      <c r="E57" s="5">
        <f t="shared" si="380"/>
        <v>1894.3270000000002</v>
      </c>
      <c r="F57" s="9">
        <f>IFERROR(E57/E$59,"")</f>
        <v>0.69140882703735473</v>
      </c>
      <c r="G57" s="5">
        <f t="shared" ref="G57" si="381">G29</f>
        <v>140537.23710000003</v>
      </c>
      <c r="H57" s="31">
        <f>IFERROR(G57/G$59,"")</f>
        <v>9.6656154774184003E-2</v>
      </c>
      <c r="I57" s="54" t="str">
        <f t="shared" ref="I57:I58" si="382">IF(I$23=0,"",I29+C57)</f>
        <v/>
      </c>
      <c r="J57" s="55" t="str">
        <f>IFERROR(I57/I$59,"")</f>
        <v/>
      </c>
      <c r="K57" s="56" t="str">
        <f t="shared" ref="K57:K58" si="383">IF(K$23=0,"",K29+E57)</f>
        <v/>
      </c>
      <c r="L57" s="55" t="str">
        <f>IFERROR(K57/K$59,"")</f>
        <v/>
      </c>
      <c r="M57" s="56">
        <f t="shared" ref="M57" si="384">M29</f>
        <v>0</v>
      </c>
      <c r="N57" s="57" t="str">
        <f>IFERROR(M57/M$59,"")</f>
        <v/>
      </c>
      <c r="O57" s="27" t="str">
        <f t="shared" ref="O57:O58" si="385">IF(O$23=0,"",O29+I57)</f>
        <v/>
      </c>
      <c r="P57" s="9" t="str">
        <f>IFERROR(O57/O$59,"")</f>
        <v/>
      </c>
      <c r="Q57" s="5" t="str">
        <f t="shared" ref="Q57:Q58" si="386">IF(Q$23=0,"",Q29+K57)</f>
        <v/>
      </c>
      <c r="R57" s="9" t="str">
        <f>IFERROR(Q57/Q$59,"")</f>
        <v/>
      </c>
      <c r="S57" s="5">
        <f t="shared" ref="S57:S58" si="387">S29</f>
        <v>0</v>
      </c>
      <c r="T57" s="31" t="str">
        <f>IFERROR(S57/S$59,"")</f>
        <v/>
      </c>
      <c r="U57" s="54" t="str">
        <f t="shared" ref="U57:U58" si="388">IF(U$23=0,"",U29+O57)</f>
        <v/>
      </c>
      <c r="V57" s="55" t="str">
        <f>IFERROR(U57/U$59,"")</f>
        <v/>
      </c>
      <c r="W57" s="56" t="str">
        <f t="shared" ref="W57:W58" si="389">IF(W$23=0,"",W29+Q57)</f>
        <v/>
      </c>
      <c r="X57" s="55" t="str">
        <f>IFERROR(W57/W$59,"")</f>
        <v/>
      </c>
      <c r="Y57" s="56">
        <f t="shared" ref="Y57:Y58" si="390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380"/>
        <v>845.48037000000011</v>
      </c>
      <c r="D58" s="16">
        <f t="shared" ref="D58:F59" si="391">IFERROR(C58/C$59,"")</f>
        <v>0.30859117296264515</v>
      </c>
      <c r="E58" s="6">
        <f t="shared" si="380"/>
        <v>845.48037000000011</v>
      </c>
      <c r="F58" s="16">
        <f t="shared" si="391"/>
        <v>0.30859117296264515</v>
      </c>
      <c r="G58" s="6">
        <f t="shared" ref="G58" si="392">G30</f>
        <v>1313454.36259</v>
      </c>
      <c r="H58" s="33">
        <f t="shared" ref="H58" si="393">IFERROR(G58/G$59,"")</f>
        <v>0.90334384522581601</v>
      </c>
      <c r="I58" s="11" t="str">
        <f t="shared" si="382"/>
        <v/>
      </c>
      <c r="J58" s="12" t="str">
        <f t="shared" ref="J58:L58" si="394">IFERROR(I58/I$59,"")</f>
        <v/>
      </c>
      <c r="K58" s="13" t="str">
        <f t="shared" si="383"/>
        <v/>
      </c>
      <c r="L58" s="12" t="str">
        <f t="shared" si="394"/>
        <v/>
      </c>
      <c r="M58" s="13">
        <f t="shared" ref="M58" si="395">M30</f>
        <v>0</v>
      </c>
      <c r="N58" s="32" t="str">
        <f t="shared" ref="N58" si="396">IFERROR(M58/M$59,"")</f>
        <v/>
      </c>
      <c r="O58" s="28" t="str">
        <f t="shared" si="385"/>
        <v/>
      </c>
      <c r="P58" s="16" t="str">
        <f t="shared" ref="P58" si="397">IFERROR(O58/O$59,"")</f>
        <v/>
      </c>
      <c r="Q58" s="6" t="str">
        <f t="shared" si="386"/>
        <v/>
      </c>
      <c r="R58" s="16" t="str">
        <f t="shared" ref="R58" si="398">IFERROR(Q58/Q$59,"")</f>
        <v/>
      </c>
      <c r="S58" s="6">
        <f t="shared" si="387"/>
        <v>0</v>
      </c>
      <c r="T58" s="33" t="str">
        <f t="shared" ref="T58:T59" si="399">IFERROR(S58/S$59,"")</f>
        <v/>
      </c>
      <c r="U58" s="11" t="str">
        <f t="shared" si="388"/>
        <v/>
      </c>
      <c r="V58" s="12" t="str">
        <f t="shared" ref="V58" si="400">IFERROR(U58/U$59,"")</f>
        <v/>
      </c>
      <c r="W58" s="13" t="str">
        <f t="shared" si="389"/>
        <v/>
      </c>
      <c r="X58" s="12" t="str">
        <f t="shared" ref="X58" si="401">IFERROR(W58/W$59,"")</f>
        <v/>
      </c>
      <c r="Y58" s="13">
        <f t="shared" si="390"/>
        <v>0</v>
      </c>
      <c r="Z58" s="32" t="str">
        <f t="shared" ref="Z58:Z59" si="402">IFERROR(Y58/Y$59,"")</f>
        <v/>
      </c>
      <c r="AA58" s="7"/>
    </row>
    <row r="59" spans="1:27">
      <c r="A59" s="41"/>
      <c r="B59" s="17" t="s">
        <v>27</v>
      </c>
      <c r="C59" s="29">
        <f>SUM(C57:C58)</f>
        <v>2739.8073700000004</v>
      </c>
      <c r="D59" s="19">
        <f t="shared" si="391"/>
        <v>1</v>
      </c>
      <c r="E59" s="23">
        <f>SUM(E57:E58)</f>
        <v>2739.8073700000004</v>
      </c>
      <c r="F59" s="19">
        <f t="shared" si="391"/>
        <v>1</v>
      </c>
      <c r="G59" s="23">
        <f>SUM(G57:G58)</f>
        <v>1453991.5996900001</v>
      </c>
      <c r="H59" s="34">
        <f t="shared" ref="H59" si="403">IFERROR(G59/G$59,"")</f>
        <v>1</v>
      </c>
      <c r="I59" s="20">
        <f>SUM(I57:I58)</f>
        <v>0</v>
      </c>
      <c r="J59" s="21" t="str">
        <f t="shared" ref="J59:L59" si="404">IFERROR(I59/I$59,"")</f>
        <v/>
      </c>
      <c r="K59" s="22">
        <f>SUM(K57:K58)</f>
        <v>0</v>
      </c>
      <c r="L59" s="21" t="str">
        <f t="shared" si="404"/>
        <v/>
      </c>
      <c r="M59" s="22">
        <f>SUM(M57:M58)</f>
        <v>0</v>
      </c>
      <c r="N59" s="35" t="str">
        <f t="shared" ref="N59" si="405">IFERROR(M59/M$59,"")</f>
        <v/>
      </c>
      <c r="O59" s="29">
        <f>SUM(O57:O58)</f>
        <v>0</v>
      </c>
      <c r="P59" s="19" t="str">
        <f t="shared" ref="P59" si="406">IFERROR(O59/O$59,"")</f>
        <v/>
      </c>
      <c r="Q59" s="23">
        <f>SUM(Q57:Q58)</f>
        <v>0</v>
      </c>
      <c r="R59" s="19" t="str">
        <f t="shared" ref="R59" si="407">IFERROR(Q59/Q$59,"")</f>
        <v/>
      </c>
      <c r="S59" s="23">
        <f>SUM(S57:S58)</f>
        <v>0</v>
      </c>
      <c r="T59" s="34" t="str">
        <f t="shared" si="399"/>
        <v/>
      </c>
      <c r="U59" s="20">
        <f>SUM(U57:U58)</f>
        <v>0</v>
      </c>
      <c r="V59" s="21" t="str">
        <f t="shared" ref="V59" si="408">IFERROR(U59/U$59,"")</f>
        <v/>
      </c>
      <c r="W59" s="22">
        <f>SUM(W57:W58)</f>
        <v>0</v>
      </c>
      <c r="X59" s="21" t="str">
        <f t="shared" ref="X59" si="409">IFERROR(W59/W$59,"")</f>
        <v/>
      </c>
      <c r="Y59" s="22">
        <f>SUM(Y57:Y58)</f>
        <v>0</v>
      </c>
      <c r="Z59" s="35" t="str">
        <f t="shared" si="402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opLeftCell="A34" zoomScaleNormal="100" workbookViewId="0">
      <selection activeCell="G59" sqref="G59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3"/>
    </row>
    <row r="6" spans="1:27" s="74" customFormat="1" ht="30" customHeight="1">
      <c r="A6" s="72"/>
      <c r="B6" s="114" t="str">
        <f>CONCATENATE("20",RIGHT(הנחיות!B20,2))</f>
        <v>2025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 ht="13.9" customHeigh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1707.28451</v>
      </c>
      <c r="D8" s="9">
        <f>IFERROR(C8/C$23,"")</f>
        <v>0.15225532093347441</v>
      </c>
      <c r="E8" s="3">
        <v>1707.28451</v>
      </c>
      <c r="F8" s="9">
        <f>IFERROR(E8/E$23,"")</f>
        <v>0.15225532093347441</v>
      </c>
      <c r="G8" s="3">
        <v>103892.15789999999</v>
      </c>
      <c r="H8" s="9">
        <f>IFERROR(G8/G$23,"")</f>
        <v>4.9086418135907889E-2</v>
      </c>
      <c r="I8" s="39"/>
      <c r="J8" s="12" t="str">
        <f>IFERROR(I8/I$23,"")</f>
        <v/>
      </c>
      <c r="K8" s="40"/>
      <c r="L8" s="12" t="str">
        <f>IFERROR(K8/K$23,"")</f>
        <v/>
      </c>
      <c r="M8" s="40"/>
      <c r="N8" s="12" t="str">
        <f>IFERROR(M8/M$23,"")</f>
        <v/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301.03135000000469</v>
      </c>
      <c r="D9" s="16">
        <f t="shared" ref="D9:F23" si="0">IFERROR(C9/C$23,"")</f>
        <v>2.6845920839103598E-2</v>
      </c>
      <c r="E9" s="4">
        <v>301.03135000000469</v>
      </c>
      <c r="F9" s="16">
        <f t="shared" si="0"/>
        <v>2.6845920839103598E-2</v>
      </c>
      <c r="G9" s="4">
        <v>215957</v>
      </c>
      <c r="H9" s="16">
        <f t="shared" ref="H9:H23" si="1">IFERROR(G9/G$23,"")</f>
        <v>0.10203422294471622</v>
      </c>
      <c r="I9" s="39"/>
      <c r="J9" s="12" t="str">
        <f t="shared" ref="J9:J23" si="2">IFERROR(I9/I$23,"")</f>
        <v/>
      </c>
      <c r="K9" s="40"/>
      <c r="L9" s="12" t="str">
        <f t="shared" ref="L9:L23" si="3">IFERROR(K9/K$23,"")</f>
        <v/>
      </c>
      <c r="M9" s="40"/>
      <c r="N9" s="12" t="str">
        <f t="shared" ref="N9:N23" si="4">IFERROR(M9/M$23,"")</f>
        <v/>
      </c>
      <c r="O9" s="2"/>
      <c r="P9" s="16" t="str">
        <f t="shared" ref="P9:P23" si="5">IFERROR(O9/O$23,"")</f>
        <v/>
      </c>
      <c r="Q9" s="4"/>
      <c r="R9" s="16" t="str">
        <f t="shared" ref="R9:R23" si="6">IFERROR(Q9/Q$23,"")</f>
        <v/>
      </c>
      <c r="S9" s="4"/>
      <c r="T9" s="16" t="str">
        <f t="shared" ref="T9:T23" si="7">IFERROR(S9/S$23,"")</f>
        <v/>
      </c>
      <c r="U9" s="39"/>
      <c r="V9" s="12" t="str">
        <f t="shared" ref="V9:V23" si="8">IFERROR(U9/U$23,"")</f>
        <v/>
      </c>
      <c r="W9" s="40"/>
      <c r="X9" s="12" t="str">
        <f t="shared" ref="X9:X23" si="9">IFERROR(W9/W$23,"")</f>
        <v/>
      </c>
      <c r="Y9" s="40"/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/>
      <c r="J10" s="12" t="str">
        <f t="shared" si="2"/>
        <v/>
      </c>
      <c r="K10" s="40"/>
      <c r="L10" s="12" t="str">
        <f t="shared" si="3"/>
        <v/>
      </c>
      <c r="M10" s="40"/>
      <c r="N10" s="12" t="str">
        <f t="shared" si="4"/>
        <v/>
      </c>
      <c r="O10" s="2"/>
      <c r="P10" s="16" t="str">
        <f t="shared" si="5"/>
        <v/>
      </c>
      <c r="Q10" s="4"/>
      <c r="R10" s="16" t="str">
        <f t="shared" si="6"/>
        <v/>
      </c>
      <c r="S10" s="4"/>
      <c r="T10" s="16" t="str">
        <f t="shared" si="7"/>
        <v/>
      </c>
      <c r="U10" s="39"/>
      <c r="V10" s="12" t="str">
        <f t="shared" si="8"/>
        <v/>
      </c>
      <c r="W10" s="40"/>
      <c r="X10" s="12" t="str">
        <f t="shared" si="9"/>
        <v/>
      </c>
      <c r="Y10" s="40"/>
      <c r="Z10" s="12" t="str">
        <f t="shared" si="10"/>
        <v/>
      </c>
      <c r="AA10" s="7"/>
    </row>
    <row r="11" spans="1:27">
      <c r="A11" s="43"/>
      <c r="B11" s="15" t="s">
        <v>15</v>
      </c>
      <c r="C11" s="2">
        <v>1027.9086200000027</v>
      </c>
      <c r="D11" s="16">
        <f t="shared" si="0"/>
        <v>9.1668703084751349E-2</v>
      </c>
      <c r="E11" s="4">
        <v>1027.9086200000027</v>
      </c>
      <c r="F11" s="16">
        <f t="shared" si="0"/>
        <v>9.1668703084751349E-2</v>
      </c>
      <c r="G11" s="4">
        <v>213683</v>
      </c>
      <c r="H11" s="16">
        <f t="shared" si="1"/>
        <v>0.10095981543314547</v>
      </c>
      <c r="I11" s="39"/>
      <c r="J11" s="12" t="str">
        <f t="shared" si="2"/>
        <v/>
      </c>
      <c r="K11" s="40"/>
      <c r="L11" s="12" t="str">
        <f t="shared" si="3"/>
        <v/>
      </c>
      <c r="M11" s="40"/>
      <c r="N11" s="12" t="str">
        <f t="shared" si="4"/>
        <v/>
      </c>
      <c r="O11" s="2"/>
      <c r="P11" s="16" t="str">
        <f t="shared" si="5"/>
        <v/>
      </c>
      <c r="Q11" s="4"/>
      <c r="R11" s="16" t="str">
        <f t="shared" si="6"/>
        <v/>
      </c>
      <c r="S11" s="4"/>
      <c r="T11" s="16" t="str">
        <f t="shared" si="7"/>
        <v/>
      </c>
      <c r="U11" s="39"/>
      <c r="V11" s="12" t="str">
        <f t="shared" si="8"/>
        <v/>
      </c>
      <c r="W11" s="40"/>
      <c r="X11" s="12" t="str">
        <f t="shared" si="9"/>
        <v/>
      </c>
      <c r="Y11" s="40"/>
      <c r="Z11" s="12" t="str">
        <f t="shared" si="10"/>
        <v/>
      </c>
      <c r="AA11" s="7"/>
    </row>
    <row r="12" spans="1:27">
      <c r="A12" s="44"/>
      <c r="B12" s="15" t="s">
        <v>16</v>
      </c>
      <c r="C12" s="2">
        <v>159.99999999999997</v>
      </c>
      <c r="D12" s="16">
        <f t="shared" si="0"/>
        <v>1.4268770791668403E-2</v>
      </c>
      <c r="E12" s="4">
        <v>159.99999999999997</v>
      </c>
      <c r="F12" s="16">
        <f t="shared" si="0"/>
        <v>1.4268770791668403E-2</v>
      </c>
      <c r="G12" s="4">
        <v>14615</v>
      </c>
      <c r="H12" s="16">
        <f t="shared" si="1"/>
        <v>6.9052180218146554E-3</v>
      </c>
      <c r="I12" s="39"/>
      <c r="J12" s="12" t="str">
        <f t="shared" si="2"/>
        <v/>
      </c>
      <c r="K12" s="40"/>
      <c r="L12" s="12" t="str">
        <f t="shared" si="3"/>
        <v/>
      </c>
      <c r="M12" s="40"/>
      <c r="N12" s="12" t="str">
        <f t="shared" si="4"/>
        <v/>
      </c>
      <c r="O12" s="2"/>
      <c r="P12" s="16" t="str">
        <f t="shared" si="5"/>
        <v/>
      </c>
      <c r="Q12" s="4"/>
      <c r="R12" s="16" t="str">
        <f t="shared" si="6"/>
        <v/>
      </c>
      <c r="S12" s="4"/>
      <c r="T12" s="16" t="str">
        <f t="shared" si="7"/>
        <v/>
      </c>
      <c r="U12" s="39"/>
      <c r="V12" s="12" t="str">
        <f t="shared" si="8"/>
        <v/>
      </c>
      <c r="W12" s="40"/>
      <c r="X12" s="12" t="str">
        <f t="shared" si="9"/>
        <v/>
      </c>
      <c r="Y12" s="40"/>
      <c r="Z12" s="12" t="str">
        <f t="shared" si="10"/>
        <v/>
      </c>
      <c r="AA12" s="7"/>
    </row>
    <row r="13" spans="1:27">
      <c r="A13" s="45"/>
      <c r="B13" s="15" t="s">
        <v>17</v>
      </c>
      <c r="C13" s="2">
        <v>3005.530729999994</v>
      </c>
      <c r="D13" s="16">
        <f t="shared" si="0"/>
        <v>0.26803268183553586</v>
      </c>
      <c r="E13" s="4">
        <v>3005.530729999994</v>
      </c>
      <c r="F13" s="16">
        <f t="shared" si="0"/>
        <v>0.26803268183553586</v>
      </c>
      <c r="G13" s="4">
        <v>58525.46948</v>
      </c>
      <c r="H13" s="16">
        <f t="shared" si="1"/>
        <v>2.7651804761440957E-2</v>
      </c>
      <c r="I13" s="39"/>
      <c r="J13" s="12" t="str">
        <f t="shared" si="2"/>
        <v/>
      </c>
      <c r="K13" s="40"/>
      <c r="L13" s="12" t="str">
        <f t="shared" si="3"/>
        <v/>
      </c>
      <c r="M13" s="40"/>
      <c r="N13" s="12" t="str">
        <f t="shared" si="4"/>
        <v/>
      </c>
      <c r="O13" s="2"/>
      <c r="P13" s="16" t="str">
        <f t="shared" si="5"/>
        <v/>
      </c>
      <c r="Q13" s="4"/>
      <c r="R13" s="16" t="str">
        <f t="shared" si="6"/>
        <v/>
      </c>
      <c r="S13" s="4"/>
      <c r="T13" s="16" t="str">
        <f t="shared" si="7"/>
        <v/>
      </c>
      <c r="U13" s="39"/>
      <c r="V13" s="12" t="str">
        <f t="shared" si="8"/>
        <v/>
      </c>
      <c r="W13" s="40"/>
      <c r="X13" s="12" t="str">
        <f t="shared" si="9"/>
        <v/>
      </c>
      <c r="Y13" s="40"/>
      <c r="Z13" s="12" t="str">
        <f t="shared" si="10"/>
        <v/>
      </c>
      <c r="AA13" s="7"/>
    </row>
    <row r="14" spans="1:27">
      <c r="A14" s="43"/>
      <c r="B14" s="15" t="s">
        <v>18</v>
      </c>
      <c r="C14" s="2">
        <v>-850.5045068999998</v>
      </c>
      <c r="D14" s="16">
        <f t="shared" si="0"/>
        <v>-7.5847836663981608E-2</v>
      </c>
      <c r="E14" s="4">
        <v>-850.5045068999998</v>
      </c>
      <c r="F14" s="16">
        <f t="shared" si="0"/>
        <v>-7.5847836663981608E-2</v>
      </c>
      <c r="G14" s="4">
        <v>85695</v>
      </c>
      <c r="H14" s="16">
        <f t="shared" si="1"/>
        <v>4.0488721065987471E-2</v>
      </c>
      <c r="I14" s="39"/>
      <c r="J14" s="12" t="str">
        <f t="shared" si="2"/>
        <v/>
      </c>
      <c r="K14" s="40"/>
      <c r="L14" s="12" t="str">
        <f t="shared" si="3"/>
        <v/>
      </c>
      <c r="M14" s="40"/>
      <c r="N14" s="12" t="str">
        <f t="shared" si="4"/>
        <v/>
      </c>
      <c r="O14" s="2"/>
      <c r="P14" s="16" t="str">
        <f t="shared" si="5"/>
        <v/>
      </c>
      <c r="Q14" s="4"/>
      <c r="R14" s="16" t="str">
        <f t="shared" si="6"/>
        <v/>
      </c>
      <c r="S14" s="4"/>
      <c r="T14" s="16" t="str">
        <f t="shared" si="7"/>
        <v/>
      </c>
      <c r="U14" s="39"/>
      <c r="V14" s="12" t="str">
        <f t="shared" si="8"/>
        <v/>
      </c>
      <c r="W14" s="40"/>
      <c r="X14" s="12" t="str">
        <f t="shared" si="9"/>
        <v/>
      </c>
      <c r="Y14" s="40"/>
      <c r="Z14" s="12" t="str">
        <f t="shared" si="10"/>
        <v/>
      </c>
      <c r="AA14" s="7"/>
    </row>
    <row r="15" spans="1:27">
      <c r="A15" s="45"/>
      <c r="B15" s="15" t="s">
        <v>19</v>
      </c>
      <c r="C15" s="2">
        <v>-92</v>
      </c>
      <c r="D15" s="16">
        <f t="shared" si="0"/>
        <v>-8.2045432052093338E-3</v>
      </c>
      <c r="E15" s="4">
        <v>-92</v>
      </c>
      <c r="F15" s="16">
        <f t="shared" si="0"/>
        <v>-8.2045432052093338E-3</v>
      </c>
      <c r="G15" s="4">
        <v>1061</v>
      </c>
      <c r="H15" s="16">
        <f t="shared" si="1"/>
        <v>5.0129567712250077E-4</v>
      </c>
      <c r="I15" s="39"/>
      <c r="J15" s="12" t="str">
        <f t="shared" si="2"/>
        <v/>
      </c>
      <c r="K15" s="40"/>
      <c r="L15" s="12" t="str">
        <f t="shared" si="3"/>
        <v/>
      </c>
      <c r="M15" s="40"/>
      <c r="N15" s="12" t="str">
        <f t="shared" si="4"/>
        <v/>
      </c>
      <c r="O15" s="2"/>
      <c r="P15" s="16" t="str">
        <f t="shared" si="5"/>
        <v/>
      </c>
      <c r="Q15" s="4"/>
      <c r="R15" s="16" t="str">
        <f t="shared" si="6"/>
        <v/>
      </c>
      <c r="S15" s="4"/>
      <c r="T15" s="16" t="str">
        <f t="shared" si="7"/>
        <v/>
      </c>
      <c r="U15" s="39"/>
      <c r="V15" s="12" t="str">
        <f t="shared" si="8"/>
        <v/>
      </c>
      <c r="W15" s="40"/>
      <c r="X15" s="12" t="str">
        <f t="shared" si="9"/>
        <v/>
      </c>
      <c r="Y15" s="40"/>
      <c r="Z15" s="12" t="str">
        <f t="shared" si="10"/>
        <v/>
      </c>
      <c r="AA15" s="7"/>
    </row>
    <row r="16" spans="1:27">
      <c r="A16" s="43"/>
      <c r="B16" s="15" t="s">
        <v>20</v>
      </c>
      <c r="C16" s="2">
        <v>2148.1463699999999</v>
      </c>
      <c r="D16" s="16">
        <f t="shared" si="0"/>
        <v>0.1915713011280282</v>
      </c>
      <c r="E16" s="4">
        <v>2148.1463699999999</v>
      </c>
      <c r="F16" s="16">
        <f t="shared" si="0"/>
        <v>0.1915713011280282</v>
      </c>
      <c r="G16" s="4">
        <v>140489.20104000001</v>
      </c>
      <c r="H16" s="16">
        <f t="shared" si="1"/>
        <v>6.6377595818799207E-2</v>
      </c>
      <c r="I16" s="39"/>
      <c r="J16" s="12" t="str">
        <f t="shared" si="2"/>
        <v/>
      </c>
      <c r="K16" s="40"/>
      <c r="L16" s="12" t="str">
        <f t="shared" si="3"/>
        <v/>
      </c>
      <c r="M16" s="40"/>
      <c r="N16" s="12" t="str">
        <f t="shared" si="4"/>
        <v/>
      </c>
      <c r="O16" s="2"/>
      <c r="P16" s="16" t="str">
        <f t="shared" si="5"/>
        <v/>
      </c>
      <c r="Q16" s="4"/>
      <c r="R16" s="16" t="str">
        <f t="shared" si="6"/>
        <v/>
      </c>
      <c r="S16" s="4"/>
      <c r="T16" s="16" t="str">
        <f t="shared" si="7"/>
        <v/>
      </c>
      <c r="U16" s="39"/>
      <c r="V16" s="12" t="str">
        <f t="shared" si="8"/>
        <v/>
      </c>
      <c r="W16" s="40"/>
      <c r="X16" s="12" t="str">
        <f t="shared" si="9"/>
        <v/>
      </c>
      <c r="Y16" s="40"/>
      <c r="Z16" s="12" t="str">
        <f t="shared" si="10"/>
        <v/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/>
      <c r="J17" s="12" t="str">
        <f t="shared" si="2"/>
        <v/>
      </c>
      <c r="K17" s="40"/>
      <c r="L17" s="12" t="str">
        <f t="shared" si="3"/>
        <v/>
      </c>
      <c r="M17" s="40"/>
      <c r="N17" s="12" t="str">
        <f t="shared" si="4"/>
        <v/>
      </c>
      <c r="O17" s="2"/>
      <c r="P17" s="16" t="str">
        <f t="shared" si="5"/>
        <v/>
      </c>
      <c r="Q17" s="4"/>
      <c r="R17" s="16" t="str">
        <f t="shared" si="6"/>
        <v/>
      </c>
      <c r="S17" s="4"/>
      <c r="T17" s="16" t="str">
        <f t="shared" si="7"/>
        <v/>
      </c>
      <c r="U17" s="39"/>
      <c r="V17" s="12" t="str">
        <f t="shared" si="8"/>
        <v/>
      </c>
      <c r="W17" s="40"/>
      <c r="X17" s="12" t="str">
        <f t="shared" si="9"/>
        <v/>
      </c>
      <c r="Y17" s="40"/>
      <c r="Z17" s="12" t="str">
        <f t="shared" si="10"/>
        <v/>
      </c>
      <c r="AA17" s="7"/>
    </row>
    <row r="18" spans="1:27">
      <c r="A18" s="43"/>
      <c r="B18" s="15" t="s">
        <v>22</v>
      </c>
      <c r="C18" s="2">
        <v>-4924.0547799999995</v>
      </c>
      <c r="D18" s="16">
        <f t="shared" si="0"/>
        <v>-0.43912630638399491</v>
      </c>
      <c r="E18" s="4">
        <v>-4924.0547799999995</v>
      </c>
      <c r="F18" s="16">
        <f t="shared" si="0"/>
        <v>-0.43912630638399491</v>
      </c>
      <c r="G18" s="4">
        <v>16127</v>
      </c>
      <c r="H18" s="16">
        <f t="shared" si="1"/>
        <v>7.6195997973181624E-3</v>
      </c>
      <c r="I18" s="39"/>
      <c r="J18" s="12" t="str">
        <f t="shared" si="2"/>
        <v/>
      </c>
      <c r="K18" s="40"/>
      <c r="L18" s="12" t="str">
        <f t="shared" si="3"/>
        <v/>
      </c>
      <c r="M18" s="40"/>
      <c r="N18" s="12" t="str">
        <f t="shared" si="4"/>
        <v/>
      </c>
      <c r="O18" s="2"/>
      <c r="P18" s="16" t="str">
        <f t="shared" si="5"/>
        <v/>
      </c>
      <c r="Q18" s="4"/>
      <c r="R18" s="16" t="str">
        <f t="shared" si="6"/>
        <v/>
      </c>
      <c r="S18" s="4"/>
      <c r="T18" s="16" t="str">
        <f t="shared" si="7"/>
        <v/>
      </c>
      <c r="U18" s="39"/>
      <c r="V18" s="12" t="str">
        <f t="shared" si="8"/>
        <v/>
      </c>
      <c r="W18" s="40"/>
      <c r="X18" s="12" t="str">
        <f t="shared" si="9"/>
        <v/>
      </c>
      <c r="Y18" s="40"/>
      <c r="Z18" s="12" t="str">
        <f t="shared" si="10"/>
        <v/>
      </c>
      <c r="AA18" s="7"/>
    </row>
    <row r="19" spans="1:27">
      <c r="A19" s="45"/>
      <c r="B19" s="15" t="s">
        <v>23</v>
      </c>
      <c r="C19" s="2">
        <v>115</v>
      </c>
      <c r="D19" s="16">
        <f t="shared" si="0"/>
        <v>1.0255679006511666E-2</v>
      </c>
      <c r="E19" s="4">
        <v>115</v>
      </c>
      <c r="F19" s="16">
        <f t="shared" si="0"/>
        <v>1.0255679006511666E-2</v>
      </c>
      <c r="G19" s="4">
        <v>15445.53052</v>
      </c>
      <c r="H19" s="16">
        <f t="shared" si="1"/>
        <v>7.2976226960788431E-3</v>
      </c>
      <c r="I19" s="39"/>
      <c r="J19" s="12" t="str">
        <f t="shared" si="2"/>
        <v/>
      </c>
      <c r="K19" s="40"/>
      <c r="L19" s="12" t="str">
        <f t="shared" si="3"/>
        <v/>
      </c>
      <c r="M19" s="40"/>
      <c r="N19" s="12" t="str">
        <f t="shared" si="4"/>
        <v/>
      </c>
      <c r="O19" s="2"/>
      <c r="P19" s="16" t="str">
        <f t="shared" si="5"/>
        <v/>
      </c>
      <c r="Q19" s="4"/>
      <c r="R19" s="16" t="str">
        <f t="shared" si="6"/>
        <v/>
      </c>
      <c r="S19" s="4"/>
      <c r="T19" s="16" t="str">
        <f t="shared" si="7"/>
        <v/>
      </c>
      <c r="U19" s="39"/>
      <c r="V19" s="12" t="str">
        <f t="shared" si="8"/>
        <v/>
      </c>
      <c r="W19" s="40"/>
      <c r="X19" s="12" t="str">
        <f t="shared" si="9"/>
        <v/>
      </c>
      <c r="Y19" s="40"/>
      <c r="Z19" s="12" t="str">
        <f t="shared" si="10"/>
        <v/>
      </c>
      <c r="AA19" s="7"/>
    </row>
    <row r="20" spans="1:27">
      <c r="A20" s="43"/>
      <c r="B20" s="15" t="s">
        <v>24</v>
      </c>
      <c r="C20" s="2">
        <v>427.19974000000025</v>
      </c>
      <c r="D20" s="16">
        <f t="shared" si="0"/>
        <v>3.8097594827002125E-2</v>
      </c>
      <c r="E20" s="4">
        <v>427.19974000000025</v>
      </c>
      <c r="F20" s="16">
        <f t="shared" si="0"/>
        <v>3.8097594827002125E-2</v>
      </c>
      <c r="G20" s="4">
        <v>114254</v>
      </c>
      <c r="H20" s="16">
        <f t="shared" si="1"/>
        <v>5.3982126573001138E-2</v>
      </c>
      <c r="I20" s="39"/>
      <c r="J20" s="12" t="str">
        <f t="shared" si="2"/>
        <v/>
      </c>
      <c r="K20" s="40"/>
      <c r="L20" s="12" t="str">
        <f t="shared" si="3"/>
        <v/>
      </c>
      <c r="M20" s="40"/>
      <c r="N20" s="12" t="str">
        <f>IFERROR(M20/M$23,"")</f>
        <v/>
      </c>
      <c r="O20" s="2"/>
      <c r="P20" s="16" t="str">
        <f t="shared" si="5"/>
        <v/>
      </c>
      <c r="Q20" s="4"/>
      <c r="R20" s="16" t="str">
        <f t="shared" si="6"/>
        <v/>
      </c>
      <c r="S20" s="4"/>
      <c r="T20" s="16" t="str">
        <f t="shared" si="7"/>
        <v/>
      </c>
      <c r="U20" s="39"/>
      <c r="V20" s="12" t="str">
        <f t="shared" si="8"/>
        <v/>
      </c>
      <c r="W20" s="40"/>
      <c r="X20" s="12" t="str">
        <f t="shared" si="9"/>
        <v/>
      </c>
      <c r="Y20" s="40"/>
      <c r="Z20" s="12" t="str">
        <f t="shared" si="10"/>
        <v/>
      </c>
      <c r="AA20" s="7"/>
    </row>
    <row r="21" spans="1:27">
      <c r="A21" s="43"/>
      <c r="B21" s="15" t="s">
        <v>25</v>
      </c>
      <c r="C21" s="2">
        <v>8187.7574399999994</v>
      </c>
      <c r="D21" s="16">
        <f t="shared" si="0"/>
        <v>0.73018271380711042</v>
      </c>
      <c r="E21" s="4">
        <v>8187.7574399999994</v>
      </c>
      <c r="F21" s="16">
        <f t="shared" si="0"/>
        <v>0.73018271380711042</v>
      </c>
      <c r="G21" s="4">
        <v>1136771</v>
      </c>
      <c r="H21" s="16">
        <f t="shared" si="1"/>
        <v>0.53709555907466766</v>
      </c>
      <c r="I21" s="39"/>
      <c r="J21" s="12" t="str">
        <f t="shared" si="2"/>
        <v/>
      </c>
      <c r="K21" s="40"/>
      <c r="L21" s="12" t="str">
        <f t="shared" si="3"/>
        <v/>
      </c>
      <c r="M21" s="40"/>
      <c r="N21" s="12" t="str">
        <f t="shared" si="4"/>
        <v/>
      </c>
      <c r="O21" s="2"/>
      <c r="P21" s="16" t="str">
        <f t="shared" si="5"/>
        <v/>
      </c>
      <c r="Q21" s="4"/>
      <c r="R21" s="16" t="str">
        <f t="shared" si="6"/>
        <v/>
      </c>
      <c r="S21" s="4"/>
      <c r="T21" s="16" t="str">
        <f t="shared" si="7"/>
        <v/>
      </c>
      <c r="U21" s="39"/>
      <c r="V21" s="12" t="str">
        <f t="shared" si="8"/>
        <v/>
      </c>
      <c r="W21" s="40"/>
      <c r="X21" s="12" t="str">
        <f t="shared" si="9"/>
        <v/>
      </c>
      <c r="Y21" s="40"/>
      <c r="Z21" s="12" t="str">
        <f t="shared" si="10"/>
        <v/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/>
      <c r="J22" s="12" t="str">
        <f t="shared" si="2"/>
        <v/>
      </c>
      <c r="K22" s="40"/>
      <c r="L22" s="12" t="str">
        <f t="shared" si="3"/>
        <v/>
      </c>
      <c r="M22" s="40"/>
      <c r="N22" s="12" t="str">
        <f t="shared" si="4"/>
        <v/>
      </c>
      <c r="O22" s="2"/>
      <c r="P22" s="16" t="str">
        <f t="shared" si="5"/>
        <v/>
      </c>
      <c r="Q22" s="4"/>
      <c r="R22" s="16" t="str">
        <f t="shared" si="6"/>
        <v/>
      </c>
      <c r="S22" s="4"/>
      <c r="T22" s="16" t="str">
        <f t="shared" si="7"/>
        <v/>
      </c>
      <c r="U22" s="39"/>
      <c r="V22" s="12" t="str">
        <f t="shared" si="8"/>
        <v/>
      </c>
      <c r="W22" s="40"/>
      <c r="X22" s="12" t="str">
        <f t="shared" si="9"/>
        <v/>
      </c>
      <c r="Y22" s="40"/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11213.2994731</v>
      </c>
      <c r="D23" s="19">
        <f t="shared" si="0"/>
        <v>1</v>
      </c>
      <c r="E23" s="18">
        <f>SUM(E8:E22)</f>
        <v>11213.2994731</v>
      </c>
      <c r="F23" s="19">
        <f t="shared" si="0"/>
        <v>1</v>
      </c>
      <c r="G23" s="18">
        <f>SUM(G8:G22)</f>
        <v>2116515.3589399997</v>
      </c>
      <c r="H23" s="19">
        <f t="shared" si="1"/>
        <v>1</v>
      </c>
      <c r="I23" s="20">
        <f>SUM(I8:I22)</f>
        <v>0</v>
      </c>
      <c r="J23" s="21" t="str">
        <f t="shared" si="2"/>
        <v/>
      </c>
      <c r="K23" s="22">
        <f>SUM(K8:K22)</f>
        <v>0</v>
      </c>
      <c r="L23" s="21" t="str">
        <f t="shared" si="3"/>
        <v/>
      </c>
      <c r="M23" s="22">
        <f>SUM(M8:M22)</f>
        <v>0</v>
      </c>
      <c r="N23" s="21" t="str">
        <f t="shared" si="4"/>
        <v/>
      </c>
      <c r="O23" s="18">
        <f>SUM(O8:O22)</f>
        <v>0</v>
      </c>
      <c r="P23" s="19" t="str">
        <f t="shared" si="5"/>
        <v/>
      </c>
      <c r="Q23" s="23">
        <f>SUM(Q8:Q22)</f>
        <v>0</v>
      </c>
      <c r="R23" s="19" t="str">
        <f t="shared" si="6"/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si="8"/>
        <v/>
      </c>
      <c r="W23" s="22">
        <f>SUM(W8:W22)</f>
        <v>0</v>
      </c>
      <c r="X23" s="21" t="str">
        <f t="shared" si="9"/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14382.887234064001</v>
      </c>
      <c r="D25" s="9">
        <f>IFERROR(C25/C$27,"")</f>
        <v>1.2827094721937686</v>
      </c>
      <c r="E25" s="3">
        <v>14382.887234064001</v>
      </c>
      <c r="F25" s="9">
        <f>IFERROR(E25/E$27,"")</f>
        <v>1.2827094721937686</v>
      </c>
      <c r="G25" s="3">
        <v>2054631.3589400002</v>
      </c>
      <c r="H25" s="9">
        <f>IFERROR(G25/G$27,"")</f>
        <v>0.97076137447403499</v>
      </c>
      <c r="I25" s="60"/>
      <c r="J25" s="55" t="str">
        <f>IFERROR(I25/I$27,"")</f>
        <v/>
      </c>
      <c r="K25" s="61"/>
      <c r="L25" s="55" t="str">
        <f>IFERROR(K25/K$27,"")</f>
        <v/>
      </c>
      <c r="M25" s="61"/>
      <c r="N25" s="57" t="str">
        <f>IFERROR(M25/M$27,"")</f>
        <v/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38">
        <v>-3169.9917609640002</v>
      </c>
      <c r="D26" s="16">
        <f t="shared" ref="D26:F27" si="11">IFERROR(C26/C$27,"")</f>
        <v>-0.28270947219376874</v>
      </c>
      <c r="E26" s="4">
        <v>-3169.9917609640002</v>
      </c>
      <c r="F26" s="16">
        <f t="shared" si="11"/>
        <v>-0.28270947219376874</v>
      </c>
      <c r="G26" s="4">
        <v>61884</v>
      </c>
      <c r="H26" s="16">
        <f t="shared" ref="H26:H27" si="12">IFERROR(G26/G$27,"")</f>
        <v>2.923862552596497E-2</v>
      </c>
      <c r="I26" s="39"/>
      <c r="J26" s="12" t="str">
        <f t="shared" ref="J26:J27" si="13">IFERROR(I26/I$27,"")</f>
        <v/>
      </c>
      <c r="K26" s="40"/>
      <c r="L26" s="12" t="str">
        <f t="shared" ref="L26:L27" si="14">IFERROR(K26/K$27,"")</f>
        <v/>
      </c>
      <c r="M26" s="40"/>
      <c r="N26" s="32" t="str">
        <f t="shared" ref="N26:N27" si="15">IFERROR(M26/M$27,"")</f>
        <v/>
      </c>
      <c r="O26" s="38"/>
      <c r="P26" s="16" t="str">
        <f t="shared" ref="P26:P27" si="16">IFERROR(O26/O$27,"")</f>
        <v/>
      </c>
      <c r="Q26" s="4"/>
      <c r="R26" s="16" t="str">
        <f t="shared" ref="R26:R27" si="17">IFERROR(Q26/Q$27,"")</f>
        <v/>
      </c>
      <c r="S26" s="4"/>
      <c r="T26" s="33" t="str">
        <f t="shared" ref="T26:T27" si="18">IFERROR(S26/S$27,"")</f>
        <v/>
      </c>
      <c r="U26" s="39"/>
      <c r="V26" s="12" t="str">
        <f t="shared" ref="V26:V27" si="19">IFERROR(U26/U$27,"")</f>
        <v/>
      </c>
      <c r="W26" s="40"/>
      <c r="X26" s="12" t="str">
        <f t="shared" ref="X26:X27" si="20">IFERROR(W26/W$27,"")</f>
        <v/>
      </c>
      <c r="Y26" s="40"/>
      <c r="Z26" s="32" t="str">
        <f t="shared" ref="Z26:Z27" si="21">IFERROR(Y26/Y$27,"")</f>
        <v/>
      </c>
      <c r="AA26" s="7"/>
    </row>
    <row r="27" spans="1:27">
      <c r="A27" s="41"/>
      <c r="B27" s="17" t="s">
        <v>27</v>
      </c>
      <c r="C27" s="29">
        <f>SUM(C25:C26)</f>
        <v>11212.895473100001</v>
      </c>
      <c r="D27" s="19">
        <f t="shared" si="11"/>
        <v>1</v>
      </c>
      <c r="E27" s="29">
        <f>SUM(E25:E26)</f>
        <v>11212.895473100001</v>
      </c>
      <c r="F27" s="19">
        <f t="shared" si="11"/>
        <v>1</v>
      </c>
      <c r="G27" s="23">
        <f>SUM(G25:G26)</f>
        <v>2116515.3589400002</v>
      </c>
      <c r="H27" s="19">
        <f t="shared" si="12"/>
        <v>1</v>
      </c>
      <c r="I27" s="20">
        <f>SUM(I25:I26)</f>
        <v>0</v>
      </c>
      <c r="J27" s="21" t="str">
        <f t="shared" si="13"/>
        <v/>
      </c>
      <c r="K27" s="22">
        <f>SUM(K25:K26)</f>
        <v>0</v>
      </c>
      <c r="L27" s="21" t="str">
        <f t="shared" si="14"/>
        <v/>
      </c>
      <c r="M27" s="22">
        <f>SUM(M25:M26)</f>
        <v>0</v>
      </c>
      <c r="N27" s="35" t="str">
        <f t="shared" si="15"/>
        <v/>
      </c>
      <c r="O27" s="82">
        <f>SUM(O25:O26)</f>
        <v>0</v>
      </c>
      <c r="P27" s="19" t="str">
        <f t="shared" si="16"/>
        <v/>
      </c>
      <c r="Q27" s="23">
        <f>SUM(Q25:Q26)</f>
        <v>0</v>
      </c>
      <c r="R27" s="19" t="str">
        <f t="shared" si="17"/>
        <v/>
      </c>
      <c r="S27" s="23">
        <f>SUM(S25:S26)</f>
        <v>0</v>
      </c>
      <c r="T27" s="34" t="str">
        <f t="shared" si="18"/>
        <v/>
      </c>
      <c r="U27" s="20">
        <f>SUM(U25:U26)</f>
        <v>0</v>
      </c>
      <c r="V27" s="21" t="str">
        <f t="shared" si="19"/>
        <v/>
      </c>
      <c r="W27" s="22">
        <f>SUM(W25:W26)</f>
        <v>0</v>
      </c>
      <c r="X27" s="21" t="str">
        <f t="shared" si="20"/>
        <v/>
      </c>
      <c r="Y27" s="22">
        <f>SUM(Y25:Y26)</f>
        <v>0</v>
      </c>
      <c r="Z27" s="35" t="str">
        <f t="shared" si="21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1795.3041731000067</v>
      </c>
      <c r="D29" s="9">
        <f>IFERROR(C29/C$31,"")</f>
        <v>0.16011066699114279</v>
      </c>
      <c r="E29" s="3">
        <v>1795.3041731000067</v>
      </c>
      <c r="F29" s="9">
        <f>IFERROR(E29/E$31,"")</f>
        <v>0.16011066699114279</v>
      </c>
      <c r="G29" s="3">
        <v>631391.35894000018</v>
      </c>
      <c r="H29" s="9">
        <f>IFERROR(G29/G$31,"")</f>
        <v>0.29831645505101156</v>
      </c>
      <c r="I29" s="60"/>
      <c r="J29" s="55" t="str">
        <f>IFERROR(I29/I$31,"")</f>
        <v/>
      </c>
      <c r="K29" s="61"/>
      <c r="L29" s="55" t="str">
        <f>IFERROR(K29/K$31,"")</f>
        <v/>
      </c>
      <c r="M29" s="61"/>
      <c r="N29" s="57" t="str">
        <f>IFERROR(M29/M$31,"")</f>
        <v/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38">
        <v>9417.5912999999946</v>
      </c>
      <c r="D30" s="16">
        <f t="shared" ref="D30:F31" si="22">IFERROR(C30/C$31,"")</f>
        <v>0.83988933300885726</v>
      </c>
      <c r="E30" s="4">
        <v>9417.5912999999946</v>
      </c>
      <c r="F30" s="16">
        <f t="shared" si="22"/>
        <v>0.83988933300885726</v>
      </c>
      <c r="G30" s="4">
        <v>1485124</v>
      </c>
      <c r="H30" s="16">
        <f t="shared" ref="H30:H31" si="23">IFERROR(G30/G$31,"")</f>
        <v>0.70168354494898844</v>
      </c>
      <c r="I30" s="39"/>
      <c r="J30" s="12" t="str">
        <f t="shared" ref="J30:J31" si="24">IFERROR(I30/I$31,"")</f>
        <v/>
      </c>
      <c r="K30" s="40"/>
      <c r="L30" s="12" t="str">
        <f t="shared" ref="L30:L31" si="25">IFERROR(K30/K$31,"")</f>
        <v/>
      </c>
      <c r="M30" s="40"/>
      <c r="N30" s="32" t="str">
        <f t="shared" ref="N30:N31" si="26">IFERROR(M30/M$31,"")</f>
        <v/>
      </c>
      <c r="O30" s="38"/>
      <c r="P30" s="16" t="str">
        <f t="shared" ref="P30:P31" si="27">IFERROR(O30/O$31,"")</f>
        <v/>
      </c>
      <c r="Q30" s="4"/>
      <c r="R30" s="16" t="str">
        <f t="shared" ref="R30:R31" si="28">IFERROR(Q30/Q$31,"")</f>
        <v/>
      </c>
      <c r="S30" s="4"/>
      <c r="T30" s="33" t="str">
        <f t="shared" ref="T30:T31" si="29">IFERROR(S30/S$31,"")</f>
        <v/>
      </c>
      <c r="U30" s="39"/>
      <c r="V30" s="12" t="str">
        <f t="shared" ref="V30:V31" si="30">IFERROR(U30/U$31,"")</f>
        <v/>
      </c>
      <c r="W30" s="40"/>
      <c r="X30" s="12" t="str">
        <f t="shared" ref="X30:X31" si="31">IFERROR(W30/W$31,"")</f>
        <v/>
      </c>
      <c r="Y30" s="40"/>
      <c r="Z30" s="32" t="str">
        <f t="shared" ref="Z30:Z31" si="32">IFERROR(Y30/Y$31,"")</f>
        <v/>
      </c>
      <c r="AA30" s="7"/>
    </row>
    <row r="31" spans="1:27">
      <c r="A31" s="41"/>
      <c r="B31" s="17" t="s">
        <v>27</v>
      </c>
      <c r="C31" s="29">
        <f>SUM(C29:C30)</f>
        <v>11212.895473100001</v>
      </c>
      <c r="D31" s="19">
        <f t="shared" si="22"/>
        <v>1</v>
      </c>
      <c r="E31" s="29">
        <f>SUM(E29:E30)</f>
        <v>11212.895473100001</v>
      </c>
      <c r="F31" s="19">
        <f t="shared" si="22"/>
        <v>1</v>
      </c>
      <c r="G31" s="29">
        <f>SUM(G29:G30)</f>
        <v>2116515.3589400002</v>
      </c>
      <c r="H31" s="19">
        <f t="shared" si="23"/>
        <v>1</v>
      </c>
      <c r="I31" s="20">
        <f>SUM(I29:I30)</f>
        <v>0</v>
      </c>
      <c r="J31" s="21" t="str">
        <f t="shared" si="24"/>
        <v/>
      </c>
      <c r="K31" s="22">
        <f>SUM(K29:K30)</f>
        <v>0</v>
      </c>
      <c r="L31" s="21" t="str">
        <f t="shared" si="25"/>
        <v/>
      </c>
      <c r="M31" s="22">
        <f>SUM(M29:M30)</f>
        <v>0</v>
      </c>
      <c r="N31" s="35" t="str">
        <f t="shared" si="26"/>
        <v/>
      </c>
      <c r="O31" s="29">
        <f>SUM(O29:O30)</f>
        <v>0</v>
      </c>
      <c r="P31" s="19" t="str">
        <f t="shared" si="27"/>
        <v/>
      </c>
      <c r="Q31" s="23">
        <f>SUM(Q29:Q30)</f>
        <v>0</v>
      </c>
      <c r="R31" s="19" t="str">
        <f t="shared" si="28"/>
        <v/>
      </c>
      <c r="S31" s="23">
        <f>SUM(S29:S30)</f>
        <v>0</v>
      </c>
      <c r="T31" s="34" t="str">
        <f t="shared" si="29"/>
        <v/>
      </c>
      <c r="U31" s="20">
        <f>SUM(U29:U30)</f>
        <v>0</v>
      </c>
      <c r="V31" s="21" t="str">
        <f t="shared" si="30"/>
        <v/>
      </c>
      <c r="W31" s="22">
        <f>SUM(W29:W30)</f>
        <v>0</v>
      </c>
      <c r="X31" s="21" t="str">
        <f t="shared" si="31"/>
        <v/>
      </c>
      <c r="Y31" s="22">
        <f>SUM(Y29:Y30)</f>
        <v>0</v>
      </c>
      <c r="Z31" s="35" t="str">
        <f t="shared" si="3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2025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1707.28451</v>
      </c>
      <c r="D36" s="9">
        <f>IFERROR(C36/C$51,"")</f>
        <v>0.15225532093347441</v>
      </c>
      <c r="E36" s="5">
        <f>E8</f>
        <v>1707.28451</v>
      </c>
      <c r="F36" s="9">
        <f>IFERROR(E36/E$51,"")</f>
        <v>0.15225532093347441</v>
      </c>
      <c r="G36" s="5">
        <f>G8</f>
        <v>103892.15789999999</v>
      </c>
      <c r="H36" s="31">
        <f>IFERROR(G36/G$51,"")</f>
        <v>4.9086418135907889E-2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107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33">C9</f>
        <v>301.03135000000469</v>
      </c>
      <c r="D37" s="16">
        <f t="shared" ref="D37:F51" si="34">IFERROR(C37/C$51,"")</f>
        <v>2.6845920839103598E-2</v>
      </c>
      <c r="E37" s="6">
        <f t="shared" si="33"/>
        <v>301.03135000000469</v>
      </c>
      <c r="F37" s="16">
        <f t="shared" si="34"/>
        <v>2.6845920839103598E-2</v>
      </c>
      <c r="G37" s="6">
        <f t="shared" ref="G37:G50" si="35">G9</f>
        <v>215957</v>
      </c>
      <c r="H37" s="33">
        <f t="shared" ref="H37:H51" si="36">IFERROR(G37/G$51,"")</f>
        <v>0.10203422294471622</v>
      </c>
      <c r="I37" s="11" t="str">
        <f t="shared" ref="I37:I50" si="37">IF(I$23=0,"",I9+C37)</f>
        <v/>
      </c>
      <c r="J37" s="12" t="str">
        <f t="shared" ref="J37:L51" si="38">IFERROR(I37/I$51,"")</f>
        <v/>
      </c>
      <c r="K37" s="13" t="str">
        <f t="shared" ref="K37:K50" si="39">IF(K$23=0,"",K9+E37)</f>
        <v/>
      </c>
      <c r="L37" s="12" t="str">
        <f t="shared" si="38"/>
        <v/>
      </c>
      <c r="M37" s="13">
        <f t="shared" ref="M37:M50" si="40">M9</f>
        <v>0</v>
      </c>
      <c r="N37" s="32" t="str">
        <f t="shared" ref="N37:N51" si="41">IFERROR(M37/M$51,"")</f>
        <v/>
      </c>
      <c r="O37" s="108" t="str">
        <f t="shared" ref="O37:O50" si="42">IF(O$23=0,"",O9+I37)</f>
        <v/>
      </c>
      <c r="P37" s="16" t="str">
        <f t="shared" ref="P37:P51" si="43">IFERROR(O37/O$51,"")</f>
        <v/>
      </c>
      <c r="Q37" s="6" t="str">
        <f t="shared" ref="Q37:Q50" si="44">IF(Q$23=0,"",Q9+K37)</f>
        <v/>
      </c>
      <c r="R37" s="16" t="str">
        <f t="shared" ref="R37:R51" si="45">IFERROR(Q37/Q$51,"")</f>
        <v/>
      </c>
      <c r="S37" s="6">
        <f t="shared" ref="S37:S50" si="46">S9</f>
        <v>0</v>
      </c>
      <c r="T37" s="33" t="str">
        <f t="shared" ref="T37:T51" si="47">IFERROR(S37/S$51,"")</f>
        <v/>
      </c>
      <c r="U37" s="11" t="str">
        <f t="shared" ref="U37:U50" si="48">IF(U$23=0,"",U9+O37)</f>
        <v/>
      </c>
      <c r="V37" s="12" t="str">
        <f t="shared" ref="V37:V51" si="49">IFERROR(U37/U$51,"")</f>
        <v/>
      </c>
      <c r="W37" s="13" t="str">
        <f t="shared" ref="W37:W50" si="50">IF(W$23=0,"",W9+Q37)</f>
        <v/>
      </c>
      <c r="X37" s="12" t="str">
        <f t="shared" ref="X37:X51" si="51">IFERROR(W37/W$51,"")</f>
        <v/>
      </c>
      <c r="Y37" s="13">
        <f t="shared" ref="Y37:Y50" si="52">Y9</f>
        <v>0</v>
      </c>
      <c r="Z37" s="32" t="str">
        <f t="shared" ref="Z37:Z51" si="53">IFERROR(Y37/Y$51,"")</f>
        <v/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 t="str">
        <f t="shared" si="37"/>
        <v/>
      </c>
      <c r="J38" s="12" t="str">
        <f t="shared" si="38"/>
        <v/>
      </c>
      <c r="K38" s="13" t="str">
        <f t="shared" si="39"/>
        <v/>
      </c>
      <c r="L38" s="12" t="str">
        <f t="shared" si="38"/>
        <v/>
      </c>
      <c r="M38" s="13">
        <f t="shared" si="40"/>
        <v>0</v>
      </c>
      <c r="N38" s="32" t="str">
        <f t="shared" si="41"/>
        <v/>
      </c>
      <c r="O38" s="108" t="str">
        <f t="shared" si="42"/>
        <v/>
      </c>
      <c r="P38" s="16" t="str">
        <f t="shared" si="43"/>
        <v/>
      </c>
      <c r="Q38" s="6" t="str">
        <f t="shared" si="44"/>
        <v/>
      </c>
      <c r="R38" s="16" t="str">
        <f t="shared" si="45"/>
        <v/>
      </c>
      <c r="S38" s="6">
        <f t="shared" si="46"/>
        <v>0</v>
      </c>
      <c r="T38" s="33" t="str">
        <f t="shared" si="47"/>
        <v/>
      </c>
      <c r="U38" s="11" t="str">
        <f t="shared" si="48"/>
        <v/>
      </c>
      <c r="V38" s="12" t="str">
        <f t="shared" si="49"/>
        <v/>
      </c>
      <c r="W38" s="13" t="str">
        <f t="shared" si="50"/>
        <v/>
      </c>
      <c r="X38" s="12" t="str">
        <f t="shared" si="51"/>
        <v/>
      </c>
      <c r="Y38" s="13">
        <f t="shared" si="52"/>
        <v>0</v>
      </c>
      <c r="Z38" s="32" t="str">
        <f t="shared" si="53"/>
        <v/>
      </c>
      <c r="AA38" s="7"/>
    </row>
    <row r="39" spans="1:27">
      <c r="A39" s="41"/>
      <c r="B39" s="15" t="s">
        <v>15</v>
      </c>
      <c r="C39" s="28">
        <f t="shared" si="33"/>
        <v>1027.9086200000027</v>
      </c>
      <c r="D39" s="16">
        <f t="shared" si="34"/>
        <v>9.1668703084751349E-2</v>
      </c>
      <c r="E39" s="6">
        <f t="shared" si="33"/>
        <v>1027.9086200000027</v>
      </c>
      <c r="F39" s="16">
        <f t="shared" si="34"/>
        <v>9.1668703084751349E-2</v>
      </c>
      <c r="G39" s="6">
        <f t="shared" si="35"/>
        <v>213683</v>
      </c>
      <c r="H39" s="33">
        <f t="shared" si="36"/>
        <v>0.10095981543314547</v>
      </c>
      <c r="I39" s="11" t="str">
        <f t="shared" si="37"/>
        <v/>
      </c>
      <c r="J39" s="12" t="str">
        <f t="shared" si="38"/>
        <v/>
      </c>
      <c r="K39" s="13" t="str">
        <f t="shared" si="39"/>
        <v/>
      </c>
      <c r="L39" s="12" t="str">
        <f t="shared" si="38"/>
        <v/>
      </c>
      <c r="M39" s="13">
        <f t="shared" si="40"/>
        <v>0</v>
      </c>
      <c r="N39" s="32" t="str">
        <f t="shared" si="41"/>
        <v/>
      </c>
      <c r="O39" s="108" t="str">
        <f t="shared" si="42"/>
        <v/>
      </c>
      <c r="P39" s="16" t="str">
        <f t="shared" si="43"/>
        <v/>
      </c>
      <c r="Q39" s="6" t="str">
        <f t="shared" si="44"/>
        <v/>
      </c>
      <c r="R39" s="16" t="str">
        <f t="shared" si="45"/>
        <v/>
      </c>
      <c r="S39" s="6">
        <f t="shared" si="46"/>
        <v>0</v>
      </c>
      <c r="T39" s="33" t="str">
        <f t="shared" si="47"/>
        <v/>
      </c>
      <c r="U39" s="11" t="str">
        <f t="shared" si="48"/>
        <v/>
      </c>
      <c r="V39" s="12" t="str">
        <f t="shared" si="49"/>
        <v/>
      </c>
      <c r="W39" s="13" t="str">
        <f t="shared" si="50"/>
        <v/>
      </c>
      <c r="X39" s="12" t="str">
        <f t="shared" si="51"/>
        <v/>
      </c>
      <c r="Y39" s="13">
        <f t="shared" si="52"/>
        <v>0</v>
      </c>
      <c r="Z39" s="32" t="str">
        <f t="shared" si="53"/>
        <v/>
      </c>
      <c r="AA39" s="7"/>
    </row>
    <row r="40" spans="1:27">
      <c r="A40" s="41"/>
      <c r="B40" s="15" t="s">
        <v>16</v>
      </c>
      <c r="C40" s="28">
        <f t="shared" si="33"/>
        <v>159.99999999999997</v>
      </c>
      <c r="D40" s="16">
        <f t="shared" si="34"/>
        <v>1.4268770791668403E-2</v>
      </c>
      <c r="E40" s="6">
        <f t="shared" si="33"/>
        <v>159.99999999999997</v>
      </c>
      <c r="F40" s="16">
        <f t="shared" si="34"/>
        <v>1.4268770791668403E-2</v>
      </c>
      <c r="G40" s="6">
        <f t="shared" si="35"/>
        <v>14615</v>
      </c>
      <c r="H40" s="33">
        <f t="shared" si="36"/>
        <v>6.9052180218146554E-3</v>
      </c>
      <c r="I40" s="11" t="str">
        <f t="shared" si="37"/>
        <v/>
      </c>
      <c r="J40" s="12" t="str">
        <f t="shared" si="38"/>
        <v/>
      </c>
      <c r="K40" s="13" t="str">
        <f t="shared" si="39"/>
        <v/>
      </c>
      <c r="L40" s="12" t="str">
        <f t="shared" si="38"/>
        <v/>
      </c>
      <c r="M40" s="13">
        <f t="shared" si="40"/>
        <v>0</v>
      </c>
      <c r="N40" s="32" t="str">
        <f t="shared" si="41"/>
        <v/>
      </c>
      <c r="O40" s="108" t="str">
        <f t="shared" si="42"/>
        <v/>
      </c>
      <c r="P40" s="16" t="str">
        <f t="shared" si="43"/>
        <v/>
      </c>
      <c r="Q40" s="6" t="str">
        <f t="shared" si="44"/>
        <v/>
      </c>
      <c r="R40" s="16" t="str">
        <f t="shared" si="45"/>
        <v/>
      </c>
      <c r="S40" s="6">
        <f t="shared" si="46"/>
        <v>0</v>
      </c>
      <c r="T40" s="33" t="str">
        <f t="shared" si="47"/>
        <v/>
      </c>
      <c r="U40" s="11" t="str">
        <f t="shared" si="48"/>
        <v/>
      </c>
      <c r="V40" s="12" t="str">
        <f t="shared" si="49"/>
        <v/>
      </c>
      <c r="W40" s="13" t="str">
        <f t="shared" si="50"/>
        <v/>
      </c>
      <c r="X40" s="12" t="str">
        <f t="shared" si="51"/>
        <v/>
      </c>
      <c r="Y40" s="13">
        <f t="shared" si="52"/>
        <v>0</v>
      </c>
      <c r="Z40" s="32" t="str">
        <f t="shared" si="53"/>
        <v/>
      </c>
      <c r="AA40" s="7"/>
    </row>
    <row r="41" spans="1:27">
      <c r="A41" s="41"/>
      <c r="B41" s="15" t="s">
        <v>17</v>
      </c>
      <c r="C41" s="28">
        <f t="shared" si="33"/>
        <v>3005.530729999994</v>
      </c>
      <c r="D41" s="16">
        <f t="shared" si="34"/>
        <v>0.26803268183553586</v>
      </c>
      <c r="E41" s="6">
        <f t="shared" si="33"/>
        <v>3005.530729999994</v>
      </c>
      <c r="F41" s="16">
        <f t="shared" si="34"/>
        <v>0.26803268183553586</v>
      </c>
      <c r="G41" s="6">
        <f t="shared" si="35"/>
        <v>58525.46948</v>
      </c>
      <c r="H41" s="33">
        <f t="shared" si="36"/>
        <v>2.7651804761440957E-2</v>
      </c>
      <c r="I41" s="11" t="str">
        <f t="shared" si="37"/>
        <v/>
      </c>
      <c r="J41" s="12" t="str">
        <f t="shared" si="38"/>
        <v/>
      </c>
      <c r="K41" s="13" t="str">
        <f t="shared" si="39"/>
        <v/>
      </c>
      <c r="L41" s="12" t="str">
        <f t="shared" si="38"/>
        <v/>
      </c>
      <c r="M41" s="13">
        <f t="shared" si="40"/>
        <v>0</v>
      </c>
      <c r="N41" s="32" t="str">
        <f t="shared" si="41"/>
        <v/>
      </c>
      <c r="O41" s="108" t="str">
        <f t="shared" si="42"/>
        <v/>
      </c>
      <c r="P41" s="16" t="str">
        <f t="shared" si="43"/>
        <v/>
      </c>
      <c r="Q41" s="6" t="str">
        <f t="shared" si="44"/>
        <v/>
      </c>
      <c r="R41" s="16" t="str">
        <f t="shared" si="45"/>
        <v/>
      </c>
      <c r="S41" s="6">
        <f t="shared" si="46"/>
        <v>0</v>
      </c>
      <c r="T41" s="33" t="str">
        <f t="shared" si="47"/>
        <v/>
      </c>
      <c r="U41" s="11" t="str">
        <f t="shared" si="48"/>
        <v/>
      </c>
      <c r="V41" s="12" t="str">
        <f t="shared" si="49"/>
        <v/>
      </c>
      <c r="W41" s="13" t="str">
        <f t="shared" si="50"/>
        <v/>
      </c>
      <c r="X41" s="12" t="str">
        <f t="shared" si="51"/>
        <v/>
      </c>
      <c r="Y41" s="13">
        <f t="shared" si="52"/>
        <v>0</v>
      </c>
      <c r="Z41" s="32" t="str">
        <f t="shared" si="53"/>
        <v/>
      </c>
      <c r="AA41" s="7"/>
    </row>
    <row r="42" spans="1:27">
      <c r="A42" s="41"/>
      <c r="B42" s="15" t="s">
        <v>18</v>
      </c>
      <c r="C42" s="28">
        <f t="shared" si="33"/>
        <v>-850.5045068999998</v>
      </c>
      <c r="D42" s="16">
        <f t="shared" si="34"/>
        <v>-7.5847836663981608E-2</v>
      </c>
      <c r="E42" s="6">
        <f t="shared" si="33"/>
        <v>-850.5045068999998</v>
      </c>
      <c r="F42" s="16">
        <f t="shared" si="34"/>
        <v>-7.5847836663981608E-2</v>
      </c>
      <c r="G42" s="6">
        <f t="shared" si="35"/>
        <v>85695</v>
      </c>
      <c r="H42" s="33">
        <f t="shared" si="36"/>
        <v>4.0488721065987471E-2</v>
      </c>
      <c r="I42" s="11" t="str">
        <f t="shared" si="37"/>
        <v/>
      </c>
      <c r="J42" s="12" t="str">
        <f t="shared" si="38"/>
        <v/>
      </c>
      <c r="K42" s="13" t="str">
        <f t="shared" si="39"/>
        <v/>
      </c>
      <c r="L42" s="12" t="str">
        <f t="shared" si="38"/>
        <v/>
      </c>
      <c r="M42" s="13">
        <f t="shared" si="40"/>
        <v>0</v>
      </c>
      <c r="N42" s="32" t="str">
        <f t="shared" si="41"/>
        <v/>
      </c>
      <c r="O42" s="108" t="str">
        <f t="shared" si="42"/>
        <v/>
      </c>
      <c r="P42" s="16" t="str">
        <f t="shared" si="43"/>
        <v/>
      </c>
      <c r="Q42" s="6" t="str">
        <f t="shared" si="44"/>
        <v/>
      </c>
      <c r="R42" s="16" t="str">
        <f t="shared" si="45"/>
        <v/>
      </c>
      <c r="S42" s="6">
        <f t="shared" si="46"/>
        <v>0</v>
      </c>
      <c r="T42" s="33" t="str">
        <f t="shared" si="47"/>
        <v/>
      </c>
      <c r="U42" s="11" t="str">
        <f t="shared" si="48"/>
        <v/>
      </c>
      <c r="V42" s="12" t="str">
        <f t="shared" si="49"/>
        <v/>
      </c>
      <c r="W42" s="13" t="str">
        <f t="shared" si="50"/>
        <v/>
      </c>
      <c r="X42" s="12" t="str">
        <f t="shared" si="51"/>
        <v/>
      </c>
      <c r="Y42" s="13">
        <f t="shared" si="52"/>
        <v>0</v>
      </c>
      <c r="Z42" s="32" t="str">
        <f t="shared" si="53"/>
        <v/>
      </c>
      <c r="AA42" s="7"/>
    </row>
    <row r="43" spans="1:27">
      <c r="A43" s="41"/>
      <c r="B43" s="15" t="s">
        <v>19</v>
      </c>
      <c r="C43" s="28">
        <f t="shared" si="33"/>
        <v>-92</v>
      </c>
      <c r="D43" s="16">
        <f t="shared" si="34"/>
        <v>-8.2045432052093338E-3</v>
      </c>
      <c r="E43" s="6">
        <f t="shared" si="33"/>
        <v>-92</v>
      </c>
      <c r="F43" s="16">
        <f t="shared" si="34"/>
        <v>-8.2045432052093338E-3</v>
      </c>
      <c r="G43" s="6">
        <f t="shared" si="35"/>
        <v>1061</v>
      </c>
      <c r="H43" s="33">
        <f t="shared" si="36"/>
        <v>5.0129567712250077E-4</v>
      </c>
      <c r="I43" s="11" t="str">
        <f t="shared" si="37"/>
        <v/>
      </c>
      <c r="J43" s="12" t="str">
        <f t="shared" si="38"/>
        <v/>
      </c>
      <c r="K43" s="13" t="str">
        <f t="shared" si="39"/>
        <v/>
      </c>
      <c r="L43" s="12" t="str">
        <f t="shared" si="38"/>
        <v/>
      </c>
      <c r="M43" s="13">
        <f t="shared" si="40"/>
        <v>0</v>
      </c>
      <c r="N43" s="32" t="str">
        <f t="shared" si="41"/>
        <v/>
      </c>
      <c r="O43" s="108" t="str">
        <f t="shared" si="42"/>
        <v/>
      </c>
      <c r="P43" s="16" t="str">
        <f t="shared" si="43"/>
        <v/>
      </c>
      <c r="Q43" s="6" t="str">
        <f t="shared" si="44"/>
        <v/>
      </c>
      <c r="R43" s="16" t="str">
        <f t="shared" si="45"/>
        <v/>
      </c>
      <c r="S43" s="6">
        <f t="shared" si="46"/>
        <v>0</v>
      </c>
      <c r="T43" s="33" t="str">
        <f t="shared" si="47"/>
        <v/>
      </c>
      <c r="U43" s="11" t="str">
        <f t="shared" si="48"/>
        <v/>
      </c>
      <c r="V43" s="12" t="str">
        <f t="shared" si="49"/>
        <v/>
      </c>
      <c r="W43" s="13" t="str">
        <f t="shared" si="50"/>
        <v/>
      </c>
      <c r="X43" s="12" t="str">
        <f t="shared" si="51"/>
        <v/>
      </c>
      <c r="Y43" s="13">
        <f t="shared" si="52"/>
        <v>0</v>
      </c>
      <c r="Z43" s="32" t="str">
        <f t="shared" si="53"/>
        <v/>
      </c>
      <c r="AA43" s="7"/>
    </row>
    <row r="44" spans="1:27">
      <c r="A44" s="41"/>
      <c r="B44" s="15" t="s">
        <v>20</v>
      </c>
      <c r="C44" s="28">
        <f t="shared" si="33"/>
        <v>2148.1463699999999</v>
      </c>
      <c r="D44" s="16">
        <f t="shared" si="34"/>
        <v>0.1915713011280282</v>
      </c>
      <c r="E44" s="6">
        <f t="shared" si="33"/>
        <v>2148.1463699999999</v>
      </c>
      <c r="F44" s="16">
        <f t="shared" si="34"/>
        <v>0.1915713011280282</v>
      </c>
      <c r="G44" s="6">
        <f t="shared" si="35"/>
        <v>140489.20104000001</v>
      </c>
      <c r="H44" s="33">
        <f t="shared" si="36"/>
        <v>6.6377595818799207E-2</v>
      </c>
      <c r="I44" s="11" t="str">
        <f t="shared" si="37"/>
        <v/>
      </c>
      <c r="J44" s="12" t="str">
        <f t="shared" si="38"/>
        <v/>
      </c>
      <c r="K44" s="13" t="str">
        <f t="shared" si="39"/>
        <v/>
      </c>
      <c r="L44" s="12" t="str">
        <f t="shared" si="38"/>
        <v/>
      </c>
      <c r="M44" s="13">
        <f t="shared" si="40"/>
        <v>0</v>
      </c>
      <c r="N44" s="32" t="str">
        <f t="shared" si="41"/>
        <v/>
      </c>
      <c r="O44" s="108" t="str">
        <f t="shared" si="42"/>
        <v/>
      </c>
      <c r="P44" s="16" t="str">
        <f t="shared" si="43"/>
        <v/>
      </c>
      <c r="Q44" s="6" t="str">
        <f t="shared" si="44"/>
        <v/>
      </c>
      <c r="R44" s="16" t="str">
        <f t="shared" si="45"/>
        <v/>
      </c>
      <c r="S44" s="6">
        <f t="shared" si="46"/>
        <v>0</v>
      </c>
      <c r="T44" s="33" t="str">
        <f t="shared" si="47"/>
        <v/>
      </c>
      <c r="U44" s="11" t="str">
        <f t="shared" si="48"/>
        <v/>
      </c>
      <c r="V44" s="12" t="str">
        <f t="shared" si="49"/>
        <v/>
      </c>
      <c r="W44" s="13" t="str">
        <f t="shared" si="50"/>
        <v/>
      </c>
      <c r="X44" s="12" t="str">
        <f t="shared" si="51"/>
        <v/>
      </c>
      <c r="Y44" s="13">
        <f t="shared" si="52"/>
        <v>0</v>
      </c>
      <c r="Z44" s="32" t="str">
        <f t="shared" si="53"/>
        <v/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 t="str">
        <f t="shared" si="37"/>
        <v/>
      </c>
      <c r="J45" s="12" t="str">
        <f t="shared" si="38"/>
        <v/>
      </c>
      <c r="K45" s="13" t="str">
        <f t="shared" si="39"/>
        <v/>
      </c>
      <c r="L45" s="12" t="str">
        <f t="shared" si="38"/>
        <v/>
      </c>
      <c r="M45" s="13">
        <f t="shared" si="40"/>
        <v>0</v>
      </c>
      <c r="N45" s="32" t="str">
        <f t="shared" si="41"/>
        <v/>
      </c>
      <c r="O45" s="108" t="str">
        <f t="shared" si="42"/>
        <v/>
      </c>
      <c r="P45" s="16" t="str">
        <f t="shared" si="43"/>
        <v/>
      </c>
      <c r="Q45" s="6" t="str">
        <f t="shared" si="44"/>
        <v/>
      </c>
      <c r="R45" s="16" t="str">
        <f t="shared" si="45"/>
        <v/>
      </c>
      <c r="S45" s="6">
        <f t="shared" si="46"/>
        <v>0</v>
      </c>
      <c r="T45" s="33" t="str">
        <f t="shared" si="47"/>
        <v/>
      </c>
      <c r="U45" s="11" t="str">
        <f t="shared" si="48"/>
        <v/>
      </c>
      <c r="V45" s="12" t="str">
        <f t="shared" si="49"/>
        <v/>
      </c>
      <c r="W45" s="13" t="str">
        <f t="shared" si="50"/>
        <v/>
      </c>
      <c r="X45" s="12" t="str">
        <f t="shared" si="51"/>
        <v/>
      </c>
      <c r="Y45" s="13">
        <f t="shared" si="52"/>
        <v>0</v>
      </c>
      <c r="Z45" s="32" t="str">
        <f t="shared" si="53"/>
        <v/>
      </c>
      <c r="AA45" s="7"/>
    </row>
    <row r="46" spans="1:27">
      <c r="A46" s="41"/>
      <c r="B46" s="15" t="s">
        <v>22</v>
      </c>
      <c r="C46" s="28">
        <f t="shared" si="33"/>
        <v>-4924.0547799999995</v>
      </c>
      <c r="D46" s="16">
        <f t="shared" si="34"/>
        <v>-0.43912630638399491</v>
      </c>
      <c r="E46" s="6">
        <f t="shared" si="33"/>
        <v>-4924.0547799999995</v>
      </c>
      <c r="F46" s="16">
        <f t="shared" si="34"/>
        <v>-0.43912630638399491</v>
      </c>
      <c r="G46" s="6">
        <f t="shared" si="35"/>
        <v>16127</v>
      </c>
      <c r="H46" s="33">
        <f t="shared" si="36"/>
        <v>7.6195997973181624E-3</v>
      </c>
      <c r="I46" s="11" t="str">
        <f t="shared" si="37"/>
        <v/>
      </c>
      <c r="J46" s="12" t="str">
        <f t="shared" si="38"/>
        <v/>
      </c>
      <c r="K46" s="13" t="str">
        <f t="shared" si="39"/>
        <v/>
      </c>
      <c r="L46" s="12" t="str">
        <f t="shared" si="38"/>
        <v/>
      </c>
      <c r="M46" s="13">
        <f t="shared" si="40"/>
        <v>0</v>
      </c>
      <c r="N46" s="32" t="str">
        <f t="shared" si="41"/>
        <v/>
      </c>
      <c r="O46" s="108" t="str">
        <f t="shared" si="42"/>
        <v/>
      </c>
      <c r="P46" s="16" t="str">
        <f t="shared" si="43"/>
        <v/>
      </c>
      <c r="Q46" s="6" t="str">
        <f t="shared" si="44"/>
        <v/>
      </c>
      <c r="R46" s="16" t="str">
        <f t="shared" si="45"/>
        <v/>
      </c>
      <c r="S46" s="6">
        <f t="shared" si="46"/>
        <v>0</v>
      </c>
      <c r="T46" s="33" t="str">
        <f t="shared" si="47"/>
        <v/>
      </c>
      <c r="U46" s="11" t="str">
        <f t="shared" si="48"/>
        <v/>
      </c>
      <c r="V46" s="12" t="str">
        <f t="shared" si="49"/>
        <v/>
      </c>
      <c r="W46" s="13" t="str">
        <f t="shared" si="50"/>
        <v/>
      </c>
      <c r="X46" s="12" t="str">
        <f t="shared" si="51"/>
        <v/>
      </c>
      <c r="Y46" s="13">
        <f t="shared" si="52"/>
        <v>0</v>
      </c>
      <c r="Z46" s="32" t="str">
        <f t="shared" si="53"/>
        <v/>
      </c>
      <c r="AA46" s="7"/>
    </row>
    <row r="47" spans="1:27">
      <c r="A47" s="41"/>
      <c r="B47" s="15" t="s">
        <v>23</v>
      </c>
      <c r="C47" s="28">
        <f t="shared" si="33"/>
        <v>115</v>
      </c>
      <c r="D47" s="16">
        <f t="shared" si="34"/>
        <v>1.0255679006511666E-2</v>
      </c>
      <c r="E47" s="6">
        <f t="shared" si="33"/>
        <v>115</v>
      </c>
      <c r="F47" s="16">
        <f t="shared" si="34"/>
        <v>1.0255679006511666E-2</v>
      </c>
      <c r="G47" s="6">
        <f t="shared" si="35"/>
        <v>15445.53052</v>
      </c>
      <c r="H47" s="33">
        <f t="shared" si="36"/>
        <v>7.2976226960788431E-3</v>
      </c>
      <c r="I47" s="11" t="str">
        <f t="shared" si="37"/>
        <v/>
      </c>
      <c r="J47" s="12" t="str">
        <f t="shared" si="38"/>
        <v/>
      </c>
      <c r="K47" s="13" t="str">
        <f t="shared" si="39"/>
        <v/>
      </c>
      <c r="L47" s="12" t="str">
        <f t="shared" si="38"/>
        <v/>
      </c>
      <c r="M47" s="13">
        <f t="shared" si="40"/>
        <v>0</v>
      </c>
      <c r="N47" s="32" t="str">
        <f t="shared" si="41"/>
        <v/>
      </c>
      <c r="O47" s="108" t="str">
        <f t="shared" si="42"/>
        <v/>
      </c>
      <c r="P47" s="16" t="str">
        <f t="shared" si="43"/>
        <v/>
      </c>
      <c r="Q47" s="6" t="str">
        <f t="shared" si="44"/>
        <v/>
      </c>
      <c r="R47" s="16" t="str">
        <f t="shared" si="45"/>
        <v/>
      </c>
      <c r="S47" s="6">
        <f t="shared" si="46"/>
        <v>0</v>
      </c>
      <c r="T47" s="33" t="str">
        <f t="shared" si="47"/>
        <v/>
      </c>
      <c r="U47" s="11" t="str">
        <f t="shared" si="48"/>
        <v/>
      </c>
      <c r="V47" s="12" t="str">
        <f t="shared" si="49"/>
        <v/>
      </c>
      <c r="W47" s="13" t="str">
        <f t="shared" si="50"/>
        <v/>
      </c>
      <c r="X47" s="12" t="str">
        <f t="shared" si="51"/>
        <v/>
      </c>
      <c r="Y47" s="13">
        <f t="shared" si="52"/>
        <v>0</v>
      </c>
      <c r="Z47" s="32" t="str">
        <f t="shared" si="53"/>
        <v/>
      </c>
      <c r="AA47" s="7"/>
    </row>
    <row r="48" spans="1:27">
      <c r="A48" s="41"/>
      <c r="B48" s="15" t="s">
        <v>24</v>
      </c>
      <c r="C48" s="28">
        <f t="shared" si="33"/>
        <v>427.19974000000025</v>
      </c>
      <c r="D48" s="16">
        <f t="shared" si="34"/>
        <v>3.8097594827002125E-2</v>
      </c>
      <c r="E48" s="6">
        <f t="shared" si="33"/>
        <v>427.19974000000025</v>
      </c>
      <c r="F48" s="16">
        <f t="shared" si="34"/>
        <v>3.8097594827002125E-2</v>
      </c>
      <c r="G48" s="6">
        <f t="shared" si="35"/>
        <v>114254</v>
      </c>
      <c r="H48" s="33">
        <f t="shared" si="36"/>
        <v>5.3982126573001138E-2</v>
      </c>
      <c r="I48" s="11" t="str">
        <f t="shared" si="37"/>
        <v/>
      </c>
      <c r="J48" s="12" t="str">
        <f t="shared" si="38"/>
        <v/>
      </c>
      <c r="K48" s="13" t="str">
        <f t="shared" si="39"/>
        <v/>
      </c>
      <c r="L48" s="12" t="str">
        <f t="shared" si="38"/>
        <v/>
      </c>
      <c r="M48" s="13">
        <f>M20</f>
        <v>0</v>
      </c>
      <c r="N48" s="32" t="str">
        <f t="shared" si="41"/>
        <v/>
      </c>
      <c r="O48" s="108" t="str">
        <f t="shared" si="42"/>
        <v/>
      </c>
      <c r="P48" s="16" t="str">
        <f t="shared" si="43"/>
        <v/>
      </c>
      <c r="Q48" s="6" t="str">
        <f t="shared" si="44"/>
        <v/>
      </c>
      <c r="R48" s="16" t="str">
        <f t="shared" si="45"/>
        <v/>
      </c>
      <c r="S48" s="6">
        <f t="shared" si="46"/>
        <v>0</v>
      </c>
      <c r="T48" s="33" t="str">
        <f t="shared" si="47"/>
        <v/>
      </c>
      <c r="U48" s="11" t="str">
        <f t="shared" si="48"/>
        <v/>
      </c>
      <c r="V48" s="12" t="str">
        <f t="shared" si="49"/>
        <v/>
      </c>
      <c r="W48" s="13" t="str">
        <f t="shared" si="50"/>
        <v/>
      </c>
      <c r="X48" s="12" t="str">
        <f t="shared" si="51"/>
        <v/>
      </c>
      <c r="Y48" s="13">
        <f t="shared" si="52"/>
        <v>0</v>
      </c>
      <c r="Z48" s="32" t="str">
        <f t="shared" si="53"/>
        <v/>
      </c>
      <c r="AA48" s="7"/>
    </row>
    <row r="49" spans="1:27">
      <c r="A49" s="41"/>
      <c r="B49" s="15" t="s">
        <v>25</v>
      </c>
      <c r="C49" s="28">
        <f t="shared" si="33"/>
        <v>8187.7574399999994</v>
      </c>
      <c r="D49" s="16">
        <f t="shared" si="34"/>
        <v>0.73018271380711042</v>
      </c>
      <c r="E49" s="6">
        <f t="shared" si="33"/>
        <v>8187.7574399999994</v>
      </c>
      <c r="F49" s="16">
        <f t="shared" si="34"/>
        <v>0.73018271380711042</v>
      </c>
      <c r="G49" s="6">
        <f t="shared" si="35"/>
        <v>1136771</v>
      </c>
      <c r="H49" s="33">
        <f t="shared" si="36"/>
        <v>0.53709555907466766</v>
      </c>
      <c r="I49" s="11" t="str">
        <f t="shared" si="37"/>
        <v/>
      </c>
      <c r="J49" s="12" t="str">
        <f t="shared" si="38"/>
        <v/>
      </c>
      <c r="K49" s="13" t="str">
        <f t="shared" si="39"/>
        <v/>
      </c>
      <c r="L49" s="12" t="str">
        <f t="shared" si="38"/>
        <v/>
      </c>
      <c r="M49" s="13">
        <f t="shared" si="40"/>
        <v>0</v>
      </c>
      <c r="N49" s="32" t="str">
        <f t="shared" si="41"/>
        <v/>
      </c>
      <c r="O49" s="108" t="str">
        <f t="shared" si="42"/>
        <v/>
      </c>
      <c r="P49" s="16" t="str">
        <f t="shared" si="43"/>
        <v/>
      </c>
      <c r="Q49" s="6" t="str">
        <f t="shared" si="44"/>
        <v/>
      </c>
      <c r="R49" s="16" t="str">
        <f t="shared" si="45"/>
        <v/>
      </c>
      <c r="S49" s="6">
        <f t="shared" si="46"/>
        <v>0</v>
      </c>
      <c r="T49" s="33" t="str">
        <f t="shared" si="47"/>
        <v/>
      </c>
      <c r="U49" s="11" t="str">
        <f t="shared" si="48"/>
        <v/>
      </c>
      <c r="V49" s="12" t="str">
        <f t="shared" si="49"/>
        <v/>
      </c>
      <c r="W49" s="13" t="str">
        <f t="shared" si="50"/>
        <v/>
      </c>
      <c r="X49" s="12" t="str">
        <f t="shared" si="51"/>
        <v/>
      </c>
      <c r="Y49" s="13">
        <f t="shared" si="52"/>
        <v>0</v>
      </c>
      <c r="Z49" s="32" t="str">
        <f t="shared" si="53"/>
        <v/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 t="str">
        <f t="shared" si="37"/>
        <v/>
      </c>
      <c r="J50" s="12" t="str">
        <f t="shared" si="38"/>
        <v/>
      </c>
      <c r="K50" s="13" t="str">
        <f t="shared" si="39"/>
        <v/>
      </c>
      <c r="L50" s="12" t="str">
        <f t="shared" si="38"/>
        <v/>
      </c>
      <c r="M50" s="13">
        <f t="shared" si="40"/>
        <v>0</v>
      </c>
      <c r="N50" s="32" t="str">
        <f t="shared" si="41"/>
        <v/>
      </c>
      <c r="O50" s="108" t="str">
        <f t="shared" si="42"/>
        <v/>
      </c>
      <c r="P50" s="16" t="str">
        <f t="shared" si="43"/>
        <v/>
      </c>
      <c r="Q50" s="6" t="str">
        <f t="shared" si="44"/>
        <v/>
      </c>
      <c r="R50" s="16" t="str">
        <f t="shared" si="45"/>
        <v/>
      </c>
      <c r="S50" s="6">
        <f t="shared" si="46"/>
        <v>0</v>
      </c>
      <c r="T50" s="33" t="str">
        <f t="shared" si="47"/>
        <v/>
      </c>
      <c r="U50" s="11" t="str">
        <f t="shared" si="48"/>
        <v/>
      </c>
      <c r="V50" s="12" t="str">
        <f t="shared" si="49"/>
        <v/>
      </c>
      <c r="W50" s="13" t="str">
        <f t="shared" si="50"/>
        <v/>
      </c>
      <c r="X50" s="12" t="str">
        <f t="shared" si="51"/>
        <v/>
      </c>
      <c r="Y50" s="13">
        <f t="shared" si="52"/>
        <v>0</v>
      </c>
      <c r="Z50" s="32" t="str">
        <f t="shared" si="53"/>
        <v/>
      </c>
      <c r="AA50" s="7"/>
    </row>
    <row r="51" spans="1:27">
      <c r="A51" s="41"/>
      <c r="B51" s="17" t="s">
        <v>27</v>
      </c>
      <c r="C51" s="18">
        <f>SUM(C36:C50)</f>
        <v>11213.2994731</v>
      </c>
      <c r="D51" s="19">
        <f t="shared" si="34"/>
        <v>1</v>
      </c>
      <c r="E51" s="23">
        <f>SUM(E36:E50)</f>
        <v>11213.2994731</v>
      </c>
      <c r="F51" s="19">
        <f t="shared" si="34"/>
        <v>1</v>
      </c>
      <c r="G51" s="23">
        <f>SUM(G36:G50)</f>
        <v>2116515.3589399997</v>
      </c>
      <c r="H51" s="34">
        <f t="shared" si="36"/>
        <v>1</v>
      </c>
      <c r="I51" s="20">
        <f>SUM(I36:I50)</f>
        <v>0</v>
      </c>
      <c r="J51" s="21" t="str">
        <f t="shared" si="38"/>
        <v/>
      </c>
      <c r="K51" s="22">
        <f>SUM(K36:K50)</f>
        <v>0</v>
      </c>
      <c r="L51" s="21" t="str">
        <f t="shared" si="38"/>
        <v/>
      </c>
      <c r="M51" s="22">
        <f>SUM(M36:M50)</f>
        <v>0</v>
      </c>
      <c r="N51" s="35" t="str">
        <f t="shared" si="41"/>
        <v/>
      </c>
      <c r="O51" s="29">
        <f>SUM(O36:O50)</f>
        <v>0</v>
      </c>
      <c r="P51" s="19" t="str">
        <f t="shared" si="43"/>
        <v/>
      </c>
      <c r="Q51" s="23">
        <f>SUM(Q36:Q50)</f>
        <v>0</v>
      </c>
      <c r="R51" s="19" t="str">
        <f t="shared" si="45"/>
        <v/>
      </c>
      <c r="S51" s="23">
        <f>SUM(S36:S50)</f>
        <v>0</v>
      </c>
      <c r="T51" s="34" t="str">
        <f t="shared" si="47"/>
        <v/>
      </c>
      <c r="U51" s="20">
        <f>SUM(U36:U50)</f>
        <v>0</v>
      </c>
      <c r="V51" s="21" t="str">
        <f t="shared" si="49"/>
        <v/>
      </c>
      <c r="W51" s="22">
        <f>SUM(W36:W50)</f>
        <v>0</v>
      </c>
      <c r="X51" s="21" t="str">
        <f t="shared" si="51"/>
        <v/>
      </c>
      <c r="Y51" s="22">
        <f>SUM(Y36:Y50)</f>
        <v>0</v>
      </c>
      <c r="Z51" s="35" t="str">
        <f t="shared" si="5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14382.887234064001</v>
      </c>
      <c r="D53" s="9">
        <f>IFERROR(C53/C$55,"")</f>
        <v>1.2827094721937686</v>
      </c>
      <c r="E53" s="5">
        <f t="shared" si="54"/>
        <v>14382.887234064001</v>
      </c>
      <c r="F53" s="9">
        <f>IFERROR(E53/E$55,"")</f>
        <v>1.2827094721937686</v>
      </c>
      <c r="G53" s="5">
        <f t="shared" ref="G53:G54" si="55">G25</f>
        <v>2054631.3589400002</v>
      </c>
      <c r="H53" s="31">
        <f>IFERROR(G53/G$55,"")</f>
        <v>0.97076137447403499</v>
      </c>
      <c r="I53" s="54" t="str">
        <f t="shared" ref="I53:I54" si="56">IF(I$23=0,"",I25+C53)</f>
        <v/>
      </c>
      <c r="J53" s="55" t="str">
        <f>IFERROR(I53/I$55,"")</f>
        <v/>
      </c>
      <c r="K53" s="56" t="str">
        <f t="shared" ref="K53:K54" si="57">IF(K$23=0,"",K25+E53)</f>
        <v/>
      </c>
      <c r="L53" s="55" t="str">
        <f>IFERROR(K53/K$55,"")</f>
        <v/>
      </c>
      <c r="M53" s="56">
        <f t="shared" ref="M53:M54" si="58">M25</f>
        <v>0</v>
      </c>
      <c r="N53" s="57" t="str">
        <f>IFERROR(M53/M$55,"")</f>
        <v/>
      </c>
      <c r="O53" s="27" t="str">
        <f t="shared" ref="O53:O54" si="59">IF(O$23=0,"",O25+I53)</f>
        <v/>
      </c>
      <c r="P53" s="9" t="str">
        <f>IFERROR(O53/O$55,"")</f>
        <v/>
      </c>
      <c r="Q53" s="5" t="str">
        <f t="shared" ref="Q53:Q54" si="60">IF(Q$23=0,"",Q25+K53)</f>
        <v/>
      </c>
      <c r="R53" s="9" t="str">
        <f>IFERROR(Q53/Q$55,"")</f>
        <v/>
      </c>
      <c r="S53" s="5">
        <f t="shared" ref="S53:S54" si="61">S25</f>
        <v>0</v>
      </c>
      <c r="T53" s="31" t="str">
        <f>IFERROR(S53/S$55,"")</f>
        <v/>
      </c>
      <c r="U53" s="54" t="str">
        <f t="shared" ref="U53:U54" si="62">IF(U$23=0,"",U25+O53)</f>
        <v/>
      </c>
      <c r="V53" s="55" t="str">
        <f>IFERROR(U53/U$55,"")</f>
        <v/>
      </c>
      <c r="W53" s="56" t="str">
        <f t="shared" ref="W53:W54" si="63">IF(W$23=0,"",W25+Q53)</f>
        <v/>
      </c>
      <c r="X53" s="55" t="str">
        <f>IFERROR(W53/W$55,"")</f>
        <v/>
      </c>
      <c r="Y53" s="56">
        <f t="shared" ref="Y53:Y54" si="64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54"/>
        <v>-3169.9917609640002</v>
      </c>
      <c r="D54" s="16">
        <f t="shared" ref="D54:F55" si="65">IFERROR(C54/C$55,"")</f>
        <v>-0.28270947219376874</v>
      </c>
      <c r="E54" s="6">
        <f t="shared" si="54"/>
        <v>-3169.9917609640002</v>
      </c>
      <c r="F54" s="16">
        <f t="shared" si="65"/>
        <v>-0.28270947219376874</v>
      </c>
      <c r="G54" s="6">
        <f t="shared" si="55"/>
        <v>61884</v>
      </c>
      <c r="H54" s="33">
        <f t="shared" ref="H54:H55" si="66">IFERROR(G54/G$55,"")</f>
        <v>2.923862552596497E-2</v>
      </c>
      <c r="I54" s="11" t="str">
        <f t="shared" si="56"/>
        <v/>
      </c>
      <c r="J54" s="12" t="str">
        <f t="shared" ref="J54:L55" si="67">IFERROR(I54/I$55,"")</f>
        <v/>
      </c>
      <c r="K54" s="13" t="str">
        <f t="shared" si="57"/>
        <v/>
      </c>
      <c r="L54" s="12" t="str">
        <f t="shared" si="67"/>
        <v/>
      </c>
      <c r="M54" s="13">
        <f t="shared" si="58"/>
        <v>0</v>
      </c>
      <c r="N54" s="32" t="str">
        <f t="shared" ref="N54:N55" si="68">IFERROR(M54/M$55,"")</f>
        <v/>
      </c>
      <c r="O54" s="28" t="str">
        <f t="shared" si="59"/>
        <v/>
      </c>
      <c r="P54" s="16" t="str">
        <f t="shared" ref="P54:P55" si="69">IFERROR(O54/O$55,"")</f>
        <v/>
      </c>
      <c r="Q54" s="6" t="str">
        <f t="shared" si="60"/>
        <v/>
      </c>
      <c r="R54" s="16" t="str">
        <f t="shared" ref="R54:R55" si="70">IFERROR(Q54/Q$55,"")</f>
        <v/>
      </c>
      <c r="S54" s="6">
        <f t="shared" si="61"/>
        <v>0</v>
      </c>
      <c r="T54" s="33" t="str">
        <f t="shared" ref="T54:T55" si="71">IFERROR(S54/S$55,"")</f>
        <v/>
      </c>
      <c r="U54" s="11" t="str">
        <f t="shared" si="62"/>
        <v/>
      </c>
      <c r="V54" s="12" t="str">
        <f t="shared" ref="V54:V55" si="72">IFERROR(U54/U$55,"")</f>
        <v/>
      </c>
      <c r="W54" s="13" t="str">
        <f t="shared" si="63"/>
        <v/>
      </c>
      <c r="X54" s="12" t="str">
        <f t="shared" ref="X54:X55" si="73">IFERROR(W54/W$55,"")</f>
        <v/>
      </c>
      <c r="Y54" s="13">
        <f t="shared" si="64"/>
        <v>0</v>
      </c>
      <c r="Z54" s="32" t="str">
        <f t="shared" ref="Z54:Z55" si="74">IFERROR(Y54/Y$55,"")</f>
        <v/>
      </c>
      <c r="AA54" s="7"/>
    </row>
    <row r="55" spans="1:27">
      <c r="A55" s="41"/>
      <c r="B55" s="17" t="s">
        <v>27</v>
      </c>
      <c r="C55" s="29">
        <f>SUM(C53:C54)</f>
        <v>11212.895473100001</v>
      </c>
      <c r="D55" s="19">
        <f t="shared" si="65"/>
        <v>1</v>
      </c>
      <c r="E55" s="23">
        <f>SUM(E53:E54)</f>
        <v>11212.895473100001</v>
      </c>
      <c r="F55" s="19">
        <f t="shared" si="65"/>
        <v>1</v>
      </c>
      <c r="G55" s="23">
        <f>SUM(G53:G54)</f>
        <v>2116515.3589400002</v>
      </c>
      <c r="H55" s="34">
        <f t="shared" si="66"/>
        <v>1</v>
      </c>
      <c r="I55" s="20">
        <f>SUM(I53:I54)</f>
        <v>0</v>
      </c>
      <c r="J55" s="21" t="str">
        <f t="shared" si="67"/>
        <v/>
      </c>
      <c r="K55" s="22">
        <f>SUM(K53:K54)</f>
        <v>0</v>
      </c>
      <c r="L55" s="21" t="str">
        <f t="shared" si="67"/>
        <v/>
      </c>
      <c r="M55" s="22">
        <f>SUM(M53:M54)</f>
        <v>0</v>
      </c>
      <c r="N55" s="35" t="str">
        <f t="shared" si="68"/>
        <v/>
      </c>
      <c r="O55" s="29">
        <f>SUM(O53:O54)</f>
        <v>0</v>
      </c>
      <c r="P55" s="19" t="str">
        <f t="shared" si="69"/>
        <v/>
      </c>
      <c r="Q55" s="23">
        <f>SUM(Q53:Q54)</f>
        <v>0</v>
      </c>
      <c r="R55" s="19" t="str">
        <f t="shared" si="70"/>
        <v/>
      </c>
      <c r="S55" s="23">
        <f>SUM(S53:S54)</f>
        <v>0</v>
      </c>
      <c r="T55" s="34" t="str">
        <f t="shared" si="71"/>
        <v/>
      </c>
      <c r="U55" s="20">
        <f>SUM(U53:U54)</f>
        <v>0</v>
      </c>
      <c r="V55" s="21" t="str">
        <f t="shared" si="72"/>
        <v/>
      </c>
      <c r="W55" s="22">
        <f>SUM(W53:W54)</f>
        <v>0</v>
      </c>
      <c r="X55" s="21" t="str">
        <f t="shared" si="73"/>
        <v/>
      </c>
      <c r="Y55" s="22">
        <f>SUM(Y53:Y54)</f>
        <v>0</v>
      </c>
      <c r="Z55" s="35" t="str">
        <f t="shared" si="74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1795.3041731000067</v>
      </c>
      <c r="D57" s="9">
        <f>IFERROR(C57/C$59,"")</f>
        <v>0.16011066699114279</v>
      </c>
      <c r="E57" s="5">
        <f t="shared" si="75"/>
        <v>1795.3041731000067</v>
      </c>
      <c r="F57" s="9">
        <f>IFERROR(E57/E$59,"")</f>
        <v>0.16011066699114279</v>
      </c>
      <c r="G57" s="5">
        <f t="shared" ref="G57:G58" si="76">G29</f>
        <v>631391.35894000018</v>
      </c>
      <c r="H57" s="31">
        <f>IFERROR(G57/G$59,"")</f>
        <v>0.29831645505101156</v>
      </c>
      <c r="I57" s="54" t="str">
        <f t="shared" ref="I57:I58" si="77">IF(I$23=0,"",I29+C57)</f>
        <v/>
      </c>
      <c r="J57" s="55" t="str">
        <f>IFERROR(I57/I$59,"")</f>
        <v/>
      </c>
      <c r="K57" s="56" t="str">
        <f t="shared" ref="K57:K58" si="78">IF(K$23=0,"",K29+E57)</f>
        <v/>
      </c>
      <c r="L57" s="55" t="str">
        <f>IFERROR(K57/K$59,"")</f>
        <v/>
      </c>
      <c r="M57" s="56">
        <f t="shared" ref="M57:M58" si="79">M29</f>
        <v>0</v>
      </c>
      <c r="N57" s="57" t="str">
        <f>IFERROR(M57/M$59,"")</f>
        <v/>
      </c>
      <c r="O57" s="27" t="str">
        <f t="shared" ref="O57:O58" si="80">IF(O$23=0,"",O29+I57)</f>
        <v/>
      </c>
      <c r="P57" s="9" t="str">
        <f>IFERROR(O57/O$59,"")</f>
        <v/>
      </c>
      <c r="Q57" s="5" t="str">
        <f t="shared" ref="Q57:Q58" si="81">IF(Q$23=0,"",Q29+K57)</f>
        <v/>
      </c>
      <c r="R57" s="9" t="str">
        <f>IFERROR(Q57/Q$59,"")</f>
        <v/>
      </c>
      <c r="S57" s="5">
        <f t="shared" ref="S57:S58" si="82">S29</f>
        <v>0</v>
      </c>
      <c r="T57" s="31" t="str">
        <f>IFERROR(S57/S$59,"")</f>
        <v/>
      </c>
      <c r="U57" s="54" t="str">
        <f t="shared" ref="U57:U58" si="83">IF(U$23=0,"",U29+O57)</f>
        <v/>
      </c>
      <c r="V57" s="55" t="str">
        <f>IFERROR(U57/U$59,"")</f>
        <v/>
      </c>
      <c r="W57" s="56" t="str">
        <f t="shared" ref="W57:W58" si="84">IF(W$23=0,"",W29+Q57)</f>
        <v/>
      </c>
      <c r="X57" s="55" t="str">
        <f>IFERROR(W57/W$59,"")</f>
        <v/>
      </c>
      <c r="Y57" s="56">
        <f t="shared" ref="Y57:Y58" si="85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75"/>
        <v>9417.5912999999946</v>
      </c>
      <c r="D58" s="16">
        <f t="shared" ref="D58:F59" si="86">IFERROR(C58/C$59,"")</f>
        <v>0.83988933300885726</v>
      </c>
      <c r="E58" s="6">
        <f t="shared" si="75"/>
        <v>9417.5912999999946</v>
      </c>
      <c r="F58" s="16">
        <f t="shared" si="86"/>
        <v>0.83988933300885726</v>
      </c>
      <c r="G58" s="6">
        <f t="shared" si="76"/>
        <v>1485124</v>
      </c>
      <c r="H58" s="33">
        <f t="shared" ref="H58:H59" si="87">IFERROR(G58/G$59,"")</f>
        <v>0.70168354494898844</v>
      </c>
      <c r="I58" s="11" t="str">
        <f t="shared" si="77"/>
        <v/>
      </c>
      <c r="J58" s="12" t="str">
        <f t="shared" ref="J58:L59" si="88">IFERROR(I58/I$59,"")</f>
        <v/>
      </c>
      <c r="K58" s="13" t="str">
        <f t="shared" si="78"/>
        <v/>
      </c>
      <c r="L58" s="12" t="str">
        <f t="shared" si="88"/>
        <v/>
      </c>
      <c r="M58" s="13">
        <f t="shared" si="79"/>
        <v>0</v>
      </c>
      <c r="N58" s="32" t="str">
        <f t="shared" ref="N58:N59" si="89">IFERROR(M58/M$59,"")</f>
        <v/>
      </c>
      <c r="O58" s="28" t="str">
        <f t="shared" si="80"/>
        <v/>
      </c>
      <c r="P58" s="16" t="str">
        <f t="shared" ref="P58:P59" si="90">IFERROR(O58/O$59,"")</f>
        <v/>
      </c>
      <c r="Q58" s="6" t="str">
        <f t="shared" si="81"/>
        <v/>
      </c>
      <c r="R58" s="16" t="str">
        <f t="shared" ref="R58:R59" si="91">IFERROR(Q58/Q$59,"")</f>
        <v/>
      </c>
      <c r="S58" s="6">
        <f t="shared" si="82"/>
        <v>0</v>
      </c>
      <c r="T58" s="33" t="str">
        <f t="shared" ref="T58:T59" si="92">IFERROR(S58/S$59,"")</f>
        <v/>
      </c>
      <c r="U58" s="11" t="str">
        <f t="shared" si="83"/>
        <v/>
      </c>
      <c r="V58" s="12" t="str">
        <f t="shared" ref="V58:V59" si="93">IFERROR(U58/U$59,"")</f>
        <v/>
      </c>
      <c r="W58" s="13" t="str">
        <f t="shared" si="84"/>
        <v/>
      </c>
      <c r="X58" s="12" t="str">
        <f t="shared" ref="X58:X59" si="94">IFERROR(W58/W$59,"")</f>
        <v/>
      </c>
      <c r="Y58" s="13">
        <f t="shared" si="85"/>
        <v>0</v>
      </c>
      <c r="Z58" s="32" t="str">
        <f t="shared" ref="Z58:Z59" si="95">IFERROR(Y58/Y$59,"")</f>
        <v/>
      </c>
      <c r="AA58" s="7"/>
    </row>
    <row r="59" spans="1:27">
      <c r="A59" s="41"/>
      <c r="B59" s="17" t="s">
        <v>27</v>
      </c>
      <c r="C59" s="29">
        <f>SUM(C57:C58)</f>
        <v>11212.895473100001</v>
      </c>
      <c r="D59" s="19">
        <f t="shared" si="86"/>
        <v>1</v>
      </c>
      <c r="E59" s="23">
        <f>SUM(E57:E58)</f>
        <v>11212.895473100001</v>
      </c>
      <c r="F59" s="19">
        <f t="shared" si="86"/>
        <v>1</v>
      </c>
      <c r="G59" s="23">
        <f>SUM(G57:G58)</f>
        <v>2116515.3589400002</v>
      </c>
      <c r="H59" s="34">
        <f t="shared" si="87"/>
        <v>1</v>
      </c>
      <c r="I59" s="20">
        <f>SUM(I57:I58)</f>
        <v>0</v>
      </c>
      <c r="J59" s="21" t="str">
        <f t="shared" si="88"/>
        <v/>
      </c>
      <c r="K59" s="22">
        <f>SUM(K57:K58)</f>
        <v>0</v>
      </c>
      <c r="L59" s="21" t="str">
        <f t="shared" si="88"/>
        <v/>
      </c>
      <c r="M59" s="22">
        <f>SUM(M57:M58)</f>
        <v>0</v>
      </c>
      <c r="N59" s="35" t="str">
        <f t="shared" si="89"/>
        <v/>
      </c>
      <c r="O59" s="29">
        <f>SUM(O57:O58)</f>
        <v>0</v>
      </c>
      <c r="P59" s="19" t="str">
        <f t="shared" si="90"/>
        <v/>
      </c>
      <c r="Q59" s="23">
        <f>SUM(Q57:Q58)</f>
        <v>0</v>
      </c>
      <c r="R59" s="19" t="str">
        <f t="shared" si="91"/>
        <v/>
      </c>
      <c r="S59" s="23">
        <f>SUM(S57:S58)</f>
        <v>0</v>
      </c>
      <c r="T59" s="34" t="str">
        <f t="shared" si="92"/>
        <v/>
      </c>
      <c r="U59" s="20">
        <f>SUM(U57:U58)</f>
        <v>0</v>
      </c>
      <c r="V59" s="21" t="str">
        <f t="shared" si="93"/>
        <v/>
      </c>
      <c r="W59" s="22">
        <f>SUM(W57:W58)</f>
        <v>0</v>
      </c>
      <c r="X59" s="21" t="str">
        <f t="shared" si="94"/>
        <v/>
      </c>
      <c r="Y59" s="22">
        <f>SUM(Y57:Y58)</f>
        <v>0</v>
      </c>
      <c r="Z59" s="35" t="str">
        <f t="shared" si="95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A40" zoomScaleNormal="100" workbookViewId="0">
      <selection activeCell="M41" sqref="M41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3"/>
    </row>
    <row r="6" spans="1:27" s="74" customFormat="1" ht="30" customHeight="1">
      <c r="A6" s="72"/>
      <c r="B6" s="114" t="str">
        <f>CONCATENATE("20",RIGHT(הנחיות!B20,2))</f>
        <v>2025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 ht="13.9" customHeigh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2237.3645099999999</v>
      </c>
      <c r="D8" s="9">
        <f>IFERROR(C8/C$23,"")</f>
        <v>0.1603488415287129</v>
      </c>
      <c r="E8" s="5">
        <f>'נוסטרו חיים'!E8+'כללי והון'!E8</f>
        <v>2237.3645099999999</v>
      </c>
      <c r="F8" s="9">
        <f>IFERROR(E8/E$23,"")</f>
        <v>0.1603488415287129</v>
      </c>
      <c r="G8" s="5">
        <f>'נוסטרו חיים'!G8+'כללי והון'!G8</f>
        <v>157846.39499999999</v>
      </c>
      <c r="H8" s="9">
        <f>IFERROR(G8/G$23,"")</f>
        <v>4.4208398647279344E-2</v>
      </c>
      <c r="I8" s="11">
        <f>'נוסטרו חיים'!I8+'כללי והון'!I8</f>
        <v>0</v>
      </c>
      <c r="J8" s="12" t="str">
        <f>IFERROR(I8/I$23,"")</f>
        <v/>
      </c>
      <c r="K8" s="13">
        <f>'נוסטרו חיים'!K8+'כללי והון'!K8</f>
        <v>0</v>
      </c>
      <c r="L8" s="12" t="str">
        <f>IFERROR(K8/K$23,"")</f>
        <v/>
      </c>
      <c r="M8" s="13">
        <f>'נוסטרו חיים'!M8+'כללי והון'!M8</f>
        <v>0</v>
      </c>
      <c r="N8" s="12" t="str">
        <f>IFERROR(M8/M$23,"")</f>
        <v/>
      </c>
      <c r="O8" s="14">
        <f>'נוסטרו חיים'!O8+'כללי והון'!O8</f>
        <v>0</v>
      </c>
      <c r="P8" s="9" t="str">
        <f>IFERROR(O8/O$23,"")</f>
        <v/>
      </c>
      <c r="Q8" s="6">
        <f>'נוסטרו חיים'!Q8+'כללי והון'!Q8</f>
        <v>0</v>
      </c>
      <c r="R8" s="9" t="str">
        <f>IFERROR(Q8/Q$23,"")</f>
        <v/>
      </c>
      <c r="S8" s="6">
        <f>'נוסטרו חיים'!S8+'כללי והון'!S8</f>
        <v>0</v>
      </c>
      <c r="T8" s="9" t="str">
        <f>IFERROR(S8/S$23,"")</f>
        <v/>
      </c>
      <c r="U8" s="11">
        <f>'נוסטרו חיים'!U8+'כללי והון'!U8</f>
        <v>0</v>
      </c>
      <c r="V8" s="12" t="str">
        <f>IFERROR(U8/U$23,"")</f>
        <v/>
      </c>
      <c r="W8" s="13">
        <f>'נוסטרו חיים'!W8+'כללי והון'!W8</f>
        <v>0</v>
      </c>
      <c r="X8" s="12" t="str">
        <f>IFERROR(W8/W$23,"")</f>
        <v/>
      </c>
      <c r="Y8" s="13">
        <f>'נוסטרו חיים'!Y8+'כללי והון'!Y8</f>
        <v>0</v>
      </c>
      <c r="Z8" s="12" t="str">
        <f>IFERROR(Y8/Y$23,"")</f>
        <v/>
      </c>
      <c r="AA8" s="7"/>
    </row>
    <row r="9" spans="1:27">
      <c r="A9" s="43"/>
      <c r="B9" s="15" t="s">
        <v>13</v>
      </c>
      <c r="C9" s="14">
        <f>'נוסטרו חיים'!C9+'כללי והון'!C9</f>
        <v>1665.2783500000048</v>
      </c>
      <c r="D9" s="16">
        <f t="shared" ref="D9:F23" si="0">IFERROR(C9/C$23,"")</f>
        <v>0.11934821217189473</v>
      </c>
      <c r="E9" s="6">
        <f>'נוסטרו חיים'!E9+'כללי והון'!E9</f>
        <v>1665.2783500000048</v>
      </c>
      <c r="F9" s="16">
        <f t="shared" si="0"/>
        <v>0.11934821217189473</v>
      </c>
      <c r="G9" s="6">
        <f>'נוסטרו חיים'!G9+'כללי והון'!G9</f>
        <v>302540</v>
      </c>
      <c r="H9" s="16">
        <f t="shared" ref="H9:H23" si="1">IFERROR(G9/G$23,"")</f>
        <v>8.4733065501735996E-2</v>
      </c>
      <c r="I9" s="11">
        <f>'נוסטרו חיים'!I9+'כללי והון'!I9</f>
        <v>0</v>
      </c>
      <c r="J9" s="12" t="str">
        <f t="shared" ref="J9" si="2">IFERROR(I9/I$23,"")</f>
        <v/>
      </c>
      <c r="K9" s="13">
        <f>'נוסטרו חיים'!K9+'כללי והון'!K9</f>
        <v>0</v>
      </c>
      <c r="L9" s="12" t="str">
        <f t="shared" ref="L9" si="3">IFERROR(K9/K$23,"")</f>
        <v/>
      </c>
      <c r="M9" s="13">
        <f>'נוסטרו חיים'!M9+'כללי והון'!M9</f>
        <v>0</v>
      </c>
      <c r="N9" s="12" t="str">
        <f t="shared" ref="N9:N23" si="4">IFERROR(M9/M$23,"")</f>
        <v/>
      </c>
      <c r="O9" s="14">
        <f>'נוסטרו חיים'!O9+'כללי והון'!O9</f>
        <v>0</v>
      </c>
      <c r="P9" s="16" t="str">
        <f t="shared" ref="P9" si="5">IFERROR(O9/O$23,"")</f>
        <v/>
      </c>
      <c r="Q9" s="6">
        <f>'נוסטרו חיים'!Q9+'כללי והון'!Q9</f>
        <v>0</v>
      </c>
      <c r="R9" s="16" t="str">
        <f t="shared" ref="R9" si="6">IFERROR(Q9/Q$23,"")</f>
        <v/>
      </c>
      <c r="S9" s="6">
        <f>'נוסטרו חיים'!S9+'כללי והון'!S9</f>
        <v>0</v>
      </c>
      <c r="T9" s="16" t="str">
        <f t="shared" ref="T9:T23" si="7">IFERROR(S9/S$23,"")</f>
        <v/>
      </c>
      <c r="U9" s="11">
        <f>'נוסטרו חיים'!U9+'כללי והון'!U9</f>
        <v>0</v>
      </c>
      <c r="V9" s="12" t="str">
        <f t="shared" ref="V9" si="8">IFERROR(U9/U$23,"")</f>
        <v/>
      </c>
      <c r="W9" s="13">
        <f>'נוסטרו חיים'!W9+'כללי והון'!W9</f>
        <v>0</v>
      </c>
      <c r="X9" s="12" t="str">
        <f t="shared" ref="X9" si="9">IFERROR(W9/W$23,"")</f>
        <v/>
      </c>
      <c r="Y9" s="13">
        <f>'נוסטרו חיים'!Y9+'כללי והון'!Y9</f>
        <v>0</v>
      </c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14">
        <f>'נוסטרו חיים'!C10+'כללי והון'!C10</f>
        <v>1542.04</v>
      </c>
      <c r="D10" s="16">
        <f t="shared" si="0"/>
        <v>0.11051588888881429</v>
      </c>
      <c r="E10" s="6">
        <f>'נוסטרו חיים'!E10+'כללי והון'!E10</f>
        <v>1542.04</v>
      </c>
      <c r="F10" s="16">
        <f t="shared" si="0"/>
        <v>0.11051588888881429</v>
      </c>
      <c r="G10" s="6">
        <f>'נוסטרו חיים'!G10+'כללי והון'!G10</f>
        <v>1244435</v>
      </c>
      <c r="H10" s="16">
        <f t="shared" si="1"/>
        <v>0.34853173916722696</v>
      </c>
      <c r="I10" s="11">
        <f>'נוסטרו חיים'!I10+'כללי והון'!I10</f>
        <v>0</v>
      </c>
      <c r="J10" s="12" t="str">
        <f t="shared" ref="J10" si="11">IFERROR(I10/I$23,"")</f>
        <v/>
      </c>
      <c r="K10" s="13">
        <f>'נוסטרו חיים'!K10+'כללי והון'!K10</f>
        <v>0</v>
      </c>
      <c r="L10" s="12" t="str">
        <f t="shared" ref="L10" si="12">IFERROR(K10/K$23,"")</f>
        <v/>
      </c>
      <c r="M10" s="13">
        <f>'נוסטרו חיים'!M10+'כללי והון'!M10</f>
        <v>0</v>
      </c>
      <c r="N10" s="12" t="str">
        <f t="shared" si="4"/>
        <v/>
      </c>
      <c r="O10" s="14">
        <f>'נוסטרו חיים'!O10+'כללי והון'!O10</f>
        <v>0</v>
      </c>
      <c r="P10" s="16" t="str">
        <f t="shared" ref="P10" si="13">IFERROR(O10/O$23,"")</f>
        <v/>
      </c>
      <c r="Q10" s="6">
        <f>'נוסטרו חיים'!Q10+'כללי והון'!Q10</f>
        <v>0</v>
      </c>
      <c r="R10" s="16" t="str">
        <f t="shared" ref="R10" si="14">IFERROR(Q10/Q$23,"")</f>
        <v/>
      </c>
      <c r="S10" s="6">
        <f>'נוסטרו חיים'!S10+'כללי והון'!S10</f>
        <v>0</v>
      </c>
      <c r="T10" s="16" t="str">
        <f t="shared" si="7"/>
        <v/>
      </c>
      <c r="U10" s="11">
        <f>'נוסטרו חיים'!U10+'כללי והון'!U10</f>
        <v>0</v>
      </c>
      <c r="V10" s="12" t="str">
        <f t="shared" ref="V10" si="15">IFERROR(U10/U$23,"")</f>
        <v/>
      </c>
      <c r="W10" s="13">
        <f>'נוסטרו חיים'!W10+'כללי והון'!W10</f>
        <v>0</v>
      </c>
      <c r="X10" s="12" t="str">
        <f t="shared" ref="X10" si="16">IFERROR(W10/W$23,"")</f>
        <v/>
      </c>
      <c r="Y10" s="13">
        <f>'נוסטרו חיים'!Y10+'כללי והון'!Y10</f>
        <v>0</v>
      </c>
      <c r="Z10" s="12" t="str">
        <f t="shared" si="10"/>
        <v/>
      </c>
      <c r="AA10" s="7"/>
    </row>
    <row r="11" spans="1:27">
      <c r="A11" s="43"/>
      <c r="B11" s="15" t="s">
        <v>15</v>
      </c>
      <c r="C11" s="14">
        <f>'נוסטרו חיים'!C11+'כללי והון'!C11</f>
        <v>1027.9086200000027</v>
      </c>
      <c r="D11" s="16">
        <f t="shared" si="0"/>
        <v>7.3668799016740644E-2</v>
      </c>
      <c r="E11" s="6">
        <f>'נוסטרו חיים'!E11+'כללי והון'!E11</f>
        <v>1027.9086200000027</v>
      </c>
      <c r="F11" s="16">
        <f t="shared" si="0"/>
        <v>7.3668799016740644E-2</v>
      </c>
      <c r="G11" s="6">
        <f>'נוסטרו חיים'!G11+'כללי והון'!G11</f>
        <v>213683</v>
      </c>
      <c r="H11" s="16">
        <f t="shared" si="1"/>
        <v>5.98466835314585E-2</v>
      </c>
      <c r="I11" s="11">
        <f>'נוסטרו חיים'!I11+'כללי והון'!I11</f>
        <v>0</v>
      </c>
      <c r="J11" s="12" t="str">
        <f t="shared" ref="J11" si="17">IFERROR(I11/I$23,"")</f>
        <v/>
      </c>
      <c r="K11" s="13">
        <f>'נוסטרו חיים'!K11+'כללי והון'!K11</f>
        <v>0</v>
      </c>
      <c r="L11" s="12" t="str">
        <f t="shared" ref="L11" si="18">IFERROR(K11/K$23,"")</f>
        <v/>
      </c>
      <c r="M11" s="13">
        <f>'נוסטרו חיים'!M11+'כללי והון'!M11</f>
        <v>0</v>
      </c>
      <c r="N11" s="12" t="str">
        <f t="shared" si="4"/>
        <v/>
      </c>
      <c r="O11" s="14">
        <f>'נוסטרו חיים'!O11+'כללי והון'!O11</f>
        <v>0</v>
      </c>
      <c r="P11" s="16" t="str">
        <f t="shared" ref="P11" si="19">IFERROR(O11/O$23,"")</f>
        <v/>
      </c>
      <c r="Q11" s="6">
        <f>'נוסטרו חיים'!Q11+'כללי והון'!Q11</f>
        <v>0</v>
      </c>
      <c r="R11" s="16" t="str">
        <f t="shared" ref="R11" si="20">IFERROR(Q11/Q$23,"")</f>
        <v/>
      </c>
      <c r="S11" s="6">
        <f>'נוסטרו חיים'!S11+'כללי והון'!S11</f>
        <v>0</v>
      </c>
      <c r="T11" s="16" t="str">
        <f t="shared" si="7"/>
        <v/>
      </c>
      <c r="U11" s="11">
        <f>'נוסטרו חיים'!U11+'כללי והון'!U11</f>
        <v>0</v>
      </c>
      <c r="V11" s="12" t="str">
        <f t="shared" ref="V11" si="21">IFERROR(U11/U$23,"")</f>
        <v/>
      </c>
      <c r="W11" s="13">
        <f>'נוסטרו חיים'!W11+'כללי והון'!W11</f>
        <v>0</v>
      </c>
      <c r="X11" s="12" t="str">
        <f t="shared" ref="X11" si="22">IFERROR(W11/W$23,"")</f>
        <v/>
      </c>
      <c r="Y11" s="13">
        <f>'נוסטרו חיים'!Y11+'כללי והון'!Y11</f>
        <v>0</v>
      </c>
      <c r="Z11" s="12" t="str">
        <f t="shared" si="10"/>
        <v/>
      </c>
      <c r="AA11" s="7"/>
    </row>
    <row r="12" spans="1:27">
      <c r="A12" s="44"/>
      <c r="B12" s="15" t="s">
        <v>16</v>
      </c>
      <c r="C12" s="14">
        <f>'נוסטרו חיים'!C12+'כללי והון'!C12</f>
        <v>272.08175999999997</v>
      </c>
      <c r="D12" s="16">
        <f t="shared" si="0"/>
        <v>1.9499726049151147E-2</v>
      </c>
      <c r="E12" s="6">
        <f>'נוסטרו חיים'!E12+'כללי והון'!E12</f>
        <v>272.08175999999997</v>
      </c>
      <c r="F12" s="16">
        <f t="shared" si="0"/>
        <v>1.9499726049151147E-2</v>
      </c>
      <c r="G12" s="6">
        <f>'נוסטרו חיים'!G12+'כללי והון'!G12</f>
        <v>23547</v>
      </c>
      <c r="H12" s="16">
        <f t="shared" si="1"/>
        <v>6.5948618145348636E-3</v>
      </c>
      <c r="I12" s="11">
        <f>'נוסטרו חיים'!I12+'כללי והון'!I12</f>
        <v>0</v>
      </c>
      <c r="J12" s="12" t="str">
        <f t="shared" ref="J12" si="23">IFERROR(I12/I$23,"")</f>
        <v/>
      </c>
      <c r="K12" s="13">
        <f>'נוסטרו חיים'!K12+'כללי והון'!K12</f>
        <v>0</v>
      </c>
      <c r="L12" s="12" t="str">
        <f t="shared" ref="L12" si="24">IFERROR(K12/K$23,"")</f>
        <v/>
      </c>
      <c r="M12" s="13">
        <f>'נוסטרו חיים'!M12+'כללי והון'!M12</f>
        <v>0</v>
      </c>
      <c r="N12" s="12" t="str">
        <f t="shared" si="4"/>
        <v/>
      </c>
      <c r="O12" s="14">
        <f>'נוסטרו חיים'!O12+'כללי והון'!O12</f>
        <v>0</v>
      </c>
      <c r="P12" s="16" t="str">
        <f t="shared" ref="P12" si="25">IFERROR(O12/O$23,"")</f>
        <v/>
      </c>
      <c r="Q12" s="6">
        <f>'נוסטרו חיים'!Q12+'כללי והון'!Q12</f>
        <v>0</v>
      </c>
      <c r="R12" s="16" t="str">
        <f t="shared" ref="R12" si="26">IFERROR(Q12/Q$23,"")</f>
        <v/>
      </c>
      <c r="S12" s="6">
        <f>'נוסטרו חיים'!S12+'כללי והון'!S12</f>
        <v>0</v>
      </c>
      <c r="T12" s="16" t="str">
        <f t="shared" si="7"/>
        <v/>
      </c>
      <c r="U12" s="11">
        <f>'נוסטרו חיים'!U12+'כללי והון'!U12</f>
        <v>0</v>
      </c>
      <c r="V12" s="12" t="str">
        <f t="shared" ref="V12" si="27">IFERROR(U12/U$23,"")</f>
        <v/>
      </c>
      <c r="W12" s="13">
        <f>'נוסטרו חיים'!W12+'כללי והון'!W12</f>
        <v>0</v>
      </c>
      <c r="X12" s="12" t="str">
        <f t="shared" ref="X12" si="28">IFERROR(W12/W$23,"")</f>
        <v/>
      </c>
      <c r="Y12" s="13">
        <f>'נוסטרו חיים'!Y12+'כללי והון'!Y12</f>
        <v>0</v>
      </c>
      <c r="Z12" s="12" t="str">
        <f t="shared" si="10"/>
        <v/>
      </c>
      <c r="AA12" s="7"/>
    </row>
    <row r="13" spans="1:27">
      <c r="A13" s="45"/>
      <c r="B13" s="15" t="s">
        <v>17</v>
      </c>
      <c r="C13" s="14">
        <f>'נוסטרו חיים'!C13+'כללי והון'!C13</f>
        <v>2187.9942899999942</v>
      </c>
      <c r="D13" s="16">
        <f t="shared" si="0"/>
        <v>0.15681054566872421</v>
      </c>
      <c r="E13" s="6">
        <f>'נוסטרו חיים'!E13+'כללי והון'!E13</f>
        <v>2187.9942899999942</v>
      </c>
      <c r="F13" s="16">
        <f t="shared" si="0"/>
        <v>0.15681054566872421</v>
      </c>
      <c r="G13" s="6">
        <f>'נוסטרו חיים'!G13+'כללי והון'!G13</f>
        <v>106511.46948</v>
      </c>
      <c r="H13" s="16">
        <f t="shared" si="1"/>
        <v>2.9830909367802586E-2</v>
      </c>
      <c r="I13" s="11">
        <f>'נוסטרו חיים'!I13+'כללי והון'!I13</f>
        <v>0</v>
      </c>
      <c r="J13" s="12" t="str">
        <f t="shared" ref="J13" si="29">IFERROR(I13/I$23,"")</f>
        <v/>
      </c>
      <c r="K13" s="13">
        <f>'נוסטרו חיים'!K13+'כללי והון'!K13</f>
        <v>0</v>
      </c>
      <c r="L13" s="12" t="str">
        <f t="shared" ref="L13" si="30">IFERROR(K13/K$23,"")</f>
        <v/>
      </c>
      <c r="M13" s="13">
        <f>'נוסטרו חיים'!M13+'כללי והון'!M13</f>
        <v>0</v>
      </c>
      <c r="N13" s="12" t="str">
        <f t="shared" si="4"/>
        <v/>
      </c>
      <c r="O13" s="14">
        <f>'נוסטרו חיים'!O13+'כללי והון'!O13</f>
        <v>0</v>
      </c>
      <c r="P13" s="16" t="str">
        <f t="shared" ref="P13" si="31">IFERROR(O13/O$23,"")</f>
        <v/>
      </c>
      <c r="Q13" s="6">
        <f>'נוסטרו חיים'!Q13+'כללי והון'!Q13</f>
        <v>0</v>
      </c>
      <c r="R13" s="16" t="str">
        <f t="shared" ref="R13" si="32">IFERROR(Q13/Q$23,"")</f>
        <v/>
      </c>
      <c r="S13" s="6">
        <f>'נוסטרו חיים'!S13+'כללי והון'!S13</f>
        <v>0</v>
      </c>
      <c r="T13" s="16" t="str">
        <f t="shared" si="7"/>
        <v/>
      </c>
      <c r="U13" s="11">
        <f>'נוסטרו חיים'!U13+'כללי והון'!U13</f>
        <v>0</v>
      </c>
      <c r="V13" s="12" t="str">
        <f t="shared" ref="V13" si="33">IFERROR(U13/U$23,"")</f>
        <v/>
      </c>
      <c r="W13" s="13">
        <f>'נוסטרו חיים'!W13+'כללי והון'!W13</f>
        <v>0</v>
      </c>
      <c r="X13" s="12" t="str">
        <f t="shared" ref="X13" si="34">IFERROR(W13/W$23,"")</f>
        <v/>
      </c>
      <c r="Y13" s="13">
        <f>'נוסטרו חיים'!Y13+'כללי והון'!Y13</f>
        <v>0</v>
      </c>
      <c r="Z13" s="12" t="str">
        <f t="shared" si="10"/>
        <v/>
      </c>
      <c r="AA13" s="7"/>
    </row>
    <row r="14" spans="1:27">
      <c r="A14" s="43"/>
      <c r="B14" s="15" t="s">
        <v>18</v>
      </c>
      <c r="C14" s="14">
        <f>'נוסטרו חיים'!C14+'כללי והון'!C14</f>
        <v>-850.5045068999998</v>
      </c>
      <c r="D14" s="16">
        <f t="shared" si="0"/>
        <v>-6.0954489886122391E-2</v>
      </c>
      <c r="E14" s="6">
        <f>'נוסטרו חיים'!E14+'כללי והון'!E14</f>
        <v>-850.5045068999998</v>
      </c>
      <c r="F14" s="16">
        <f t="shared" si="0"/>
        <v>-6.0954489886122391E-2</v>
      </c>
      <c r="G14" s="6">
        <f>'נוסטרו חיים'!G14+'כללי והון'!G14</f>
        <v>85695</v>
      </c>
      <c r="H14" s="16">
        <f t="shared" si="1"/>
        <v>2.4000793442755557E-2</v>
      </c>
      <c r="I14" s="11">
        <f>'נוסטרו חיים'!I14+'כללי והון'!I14</f>
        <v>0</v>
      </c>
      <c r="J14" s="12" t="str">
        <f t="shared" ref="J14" si="35">IFERROR(I14/I$23,"")</f>
        <v/>
      </c>
      <c r="K14" s="13">
        <f>'נוסטרו חיים'!K14+'כללי והון'!K14</f>
        <v>0</v>
      </c>
      <c r="L14" s="12" t="str">
        <f t="shared" ref="L14" si="36">IFERROR(K14/K$23,"")</f>
        <v/>
      </c>
      <c r="M14" s="13">
        <f>'נוסטרו חיים'!M14+'כללי והון'!M14</f>
        <v>0</v>
      </c>
      <c r="N14" s="12" t="str">
        <f t="shared" si="4"/>
        <v/>
      </c>
      <c r="O14" s="14">
        <f>'נוסטרו חיים'!O14+'כללי והון'!O14</f>
        <v>0</v>
      </c>
      <c r="P14" s="16" t="str">
        <f t="shared" ref="P14" si="37">IFERROR(O14/O$23,"")</f>
        <v/>
      </c>
      <c r="Q14" s="6">
        <f>'נוסטרו חיים'!Q14+'כללי והון'!Q14</f>
        <v>0</v>
      </c>
      <c r="R14" s="16" t="str">
        <f t="shared" ref="R14" si="38">IFERROR(Q14/Q$23,"")</f>
        <v/>
      </c>
      <c r="S14" s="6">
        <f>'נוסטרו חיים'!S14+'כללי והון'!S14</f>
        <v>0</v>
      </c>
      <c r="T14" s="16" t="str">
        <f t="shared" si="7"/>
        <v/>
      </c>
      <c r="U14" s="11">
        <f>'נוסטרו חיים'!U14+'כללי והון'!U14</f>
        <v>0</v>
      </c>
      <c r="V14" s="12" t="str">
        <f t="shared" ref="V14" si="39">IFERROR(U14/U$23,"")</f>
        <v/>
      </c>
      <c r="W14" s="13">
        <f>'נוסטרו חיים'!W14+'כללי והון'!W14</f>
        <v>0</v>
      </c>
      <c r="X14" s="12" t="str">
        <f t="shared" ref="X14" si="40">IFERROR(W14/W$23,"")</f>
        <v/>
      </c>
      <c r="Y14" s="13">
        <f>'נוסטרו חיים'!Y14+'כללי והון'!Y14</f>
        <v>0</v>
      </c>
      <c r="Z14" s="12" t="str">
        <f t="shared" si="10"/>
        <v/>
      </c>
      <c r="AA14" s="7"/>
    </row>
    <row r="15" spans="1:27">
      <c r="A15" s="45"/>
      <c r="B15" s="15" t="s">
        <v>19</v>
      </c>
      <c r="C15" s="14">
        <f>'נוסטרו חיים'!C15+'כללי והון'!C15</f>
        <v>-92</v>
      </c>
      <c r="D15" s="16">
        <f t="shared" si="0"/>
        <v>-6.593513642817901E-3</v>
      </c>
      <c r="E15" s="6">
        <f>'נוסטרו חיים'!E15+'כללי והון'!E15</f>
        <v>-92</v>
      </c>
      <c r="F15" s="16">
        <f t="shared" si="0"/>
        <v>-6.593513642817901E-3</v>
      </c>
      <c r="G15" s="6">
        <f>'נוסטרו חיים'!G15+'כללי והון'!G15</f>
        <v>1061</v>
      </c>
      <c r="H15" s="16">
        <f t="shared" si="1"/>
        <v>2.9715668175230351E-4</v>
      </c>
      <c r="I15" s="11">
        <f>'נוסטרו חיים'!I15+'כללי והון'!I15</f>
        <v>0</v>
      </c>
      <c r="J15" s="12" t="str">
        <f t="shared" ref="J15" si="41">IFERROR(I15/I$23,"")</f>
        <v/>
      </c>
      <c r="K15" s="13">
        <f>'נוסטרו חיים'!K15+'כללי והון'!K15</f>
        <v>0</v>
      </c>
      <c r="L15" s="12" t="str">
        <f t="shared" ref="L15" si="42">IFERROR(K15/K$23,"")</f>
        <v/>
      </c>
      <c r="M15" s="13">
        <f>'נוסטרו חיים'!M15+'כללי והון'!M15</f>
        <v>0</v>
      </c>
      <c r="N15" s="12" t="str">
        <f t="shared" si="4"/>
        <v/>
      </c>
      <c r="O15" s="14">
        <f>'נוסטרו חיים'!O15+'כללי והון'!O15</f>
        <v>0</v>
      </c>
      <c r="P15" s="16" t="str">
        <f t="shared" ref="P15" si="43">IFERROR(O15/O$23,"")</f>
        <v/>
      </c>
      <c r="Q15" s="6">
        <f>'נוסטרו חיים'!Q15+'כללי והון'!Q15</f>
        <v>0</v>
      </c>
      <c r="R15" s="16" t="str">
        <f t="shared" ref="R15" si="44">IFERROR(Q15/Q$23,"")</f>
        <v/>
      </c>
      <c r="S15" s="6">
        <f>'נוסטרו חיים'!S15+'כללי והון'!S15</f>
        <v>0</v>
      </c>
      <c r="T15" s="16" t="str">
        <f t="shared" si="7"/>
        <v/>
      </c>
      <c r="U15" s="11">
        <f>'נוסטרו חיים'!U15+'כללי והון'!U15</f>
        <v>0</v>
      </c>
      <c r="V15" s="12" t="str">
        <f t="shared" ref="V15" si="45">IFERROR(U15/U$23,"")</f>
        <v/>
      </c>
      <c r="W15" s="13">
        <f>'נוסטרו חיים'!W15+'כללי והון'!W15</f>
        <v>0</v>
      </c>
      <c r="X15" s="12" t="str">
        <f t="shared" ref="X15" si="46">IFERROR(W15/W$23,"")</f>
        <v/>
      </c>
      <c r="Y15" s="13">
        <f>'נוסטרו חיים'!Y15+'כללי והון'!Y15</f>
        <v>0</v>
      </c>
      <c r="Z15" s="12" t="str">
        <f t="shared" si="10"/>
        <v/>
      </c>
      <c r="AA15" s="7"/>
    </row>
    <row r="16" spans="1:27">
      <c r="A16" s="43"/>
      <c r="B16" s="15" t="s">
        <v>20</v>
      </c>
      <c r="C16" s="14">
        <f>'נוסטרו חיים'!C16+'כללי והון'!C16</f>
        <v>2157.0413699999999</v>
      </c>
      <c r="D16" s="16">
        <f t="shared" si="0"/>
        <v>0.15459219240453928</v>
      </c>
      <c r="E16" s="6">
        <f>'נוסטרו חיים'!E16+'כללי והון'!E16</f>
        <v>2157.0413699999999</v>
      </c>
      <c r="F16" s="16">
        <f t="shared" si="0"/>
        <v>0.15459219240453928</v>
      </c>
      <c r="G16" s="6">
        <f>'נוסטרו חיים'!G16+'כללי והון'!G16</f>
        <v>141090.56363000002</v>
      </c>
      <c r="H16" s="16">
        <f t="shared" si="1"/>
        <v>3.9515554867910502E-2</v>
      </c>
      <c r="I16" s="11">
        <f>'נוסטרו חיים'!I16+'כללי והון'!I16</f>
        <v>0</v>
      </c>
      <c r="J16" s="12" t="str">
        <f t="shared" ref="J16" si="47">IFERROR(I16/I$23,"")</f>
        <v/>
      </c>
      <c r="K16" s="13">
        <f>'נוסטרו חיים'!K16+'כללי והון'!K16</f>
        <v>0</v>
      </c>
      <c r="L16" s="12" t="str">
        <f t="shared" ref="L16" si="48">IFERROR(K16/K$23,"")</f>
        <v/>
      </c>
      <c r="M16" s="13">
        <f>'נוסטרו חיים'!M16+'כללי והון'!M16</f>
        <v>0</v>
      </c>
      <c r="N16" s="12" t="str">
        <f t="shared" si="4"/>
        <v/>
      </c>
      <c r="O16" s="14">
        <f>'נוסטרו חיים'!O16+'כללי והון'!O16</f>
        <v>0</v>
      </c>
      <c r="P16" s="16" t="str">
        <f t="shared" ref="P16" si="49">IFERROR(O16/O$23,"")</f>
        <v/>
      </c>
      <c r="Q16" s="6">
        <f>'נוסטרו חיים'!Q16+'כללי והון'!Q16</f>
        <v>0</v>
      </c>
      <c r="R16" s="16" t="str">
        <f t="shared" ref="R16" si="50">IFERROR(Q16/Q$23,"")</f>
        <v/>
      </c>
      <c r="S16" s="6">
        <f>'נוסטרו חיים'!S16+'כללי והון'!S16</f>
        <v>0</v>
      </c>
      <c r="T16" s="16" t="str">
        <f t="shared" si="7"/>
        <v/>
      </c>
      <c r="U16" s="11">
        <f>'נוסטרו חיים'!U16+'כללי והון'!U16</f>
        <v>0</v>
      </c>
      <c r="V16" s="12" t="str">
        <f t="shared" ref="V16" si="51">IFERROR(U16/U$23,"")</f>
        <v/>
      </c>
      <c r="W16" s="13">
        <f>'נוסטרו חיים'!W16+'כללי והון'!W16</f>
        <v>0</v>
      </c>
      <c r="X16" s="12" t="str">
        <f t="shared" ref="X16" si="52">IFERROR(W16/W$23,"")</f>
        <v/>
      </c>
      <c r="Y16" s="13">
        <f>'נוסטרו חיים'!Y16+'כללי והון'!Y16</f>
        <v>0</v>
      </c>
      <c r="Z16" s="12" t="str">
        <f t="shared" si="10"/>
        <v/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 t="str">
        <f t="shared" ref="J17" si="53">IFERROR(I17/I$23,"")</f>
        <v/>
      </c>
      <c r="K17" s="13">
        <f>'נוסטרו חיים'!K17+'כללי והון'!K17</f>
        <v>0</v>
      </c>
      <c r="L17" s="12" t="str">
        <f t="shared" ref="L17" si="54">IFERROR(K17/K$23,"")</f>
        <v/>
      </c>
      <c r="M17" s="13">
        <f>'נוסטרו חיים'!M17+'כללי והון'!M17</f>
        <v>0</v>
      </c>
      <c r="N17" s="12" t="str">
        <f t="shared" si="4"/>
        <v/>
      </c>
      <c r="O17" s="14">
        <f>'נוסטרו חיים'!O17+'כללי והון'!O17</f>
        <v>0</v>
      </c>
      <c r="P17" s="16" t="str">
        <f t="shared" ref="P17" si="55">IFERROR(O17/O$23,"")</f>
        <v/>
      </c>
      <c r="Q17" s="6">
        <f>'נוסטרו חיים'!Q17+'כללי והון'!Q17</f>
        <v>0</v>
      </c>
      <c r="R17" s="16" t="str">
        <f t="shared" ref="R17" si="56">IFERROR(Q17/Q$23,"")</f>
        <v/>
      </c>
      <c r="S17" s="6">
        <f>'נוסטרו חיים'!S17+'כללי והון'!S17</f>
        <v>0</v>
      </c>
      <c r="T17" s="16" t="str">
        <f t="shared" si="7"/>
        <v/>
      </c>
      <c r="U17" s="11">
        <f>'נוסטרו חיים'!U17+'כללי והון'!U17</f>
        <v>0</v>
      </c>
      <c r="V17" s="12" t="str">
        <f t="shared" ref="V17" si="57">IFERROR(U17/U$23,"")</f>
        <v/>
      </c>
      <c r="W17" s="13">
        <f>'נוסטרו חיים'!W17+'כללי והון'!W17</f>
        <v>0</v>
      </c>
      <c r="X17" s="12" t="str">
        <f t="shared" ref="X17" si="58">IFERROR(W17/W$23,"")</f>
        <v/>
      </c>
      <c r="Y17" s="13">
        <f>'נוסטרו חיים'!Y17+'כללי והון'!Y17</f>
        <v>0</v>
      </c>
      <c r="Z17" s="12" t="str">
        <f t="shared" si="10"/>
        <v/>
      </c>
      <c r="AA17" s="7"/>
    </row>
    <row r="18" spans="1:27">
      <c r="A18" s="43"/>
      <c r="B18" s="15" t="s">
        <v>22</v>
      </c>
      <c r="C18" s="14">
        <f>'נוסטרו חיים'!C18+'כללי והון'!C18</f>
        <v>-4924.0547799999995</v>
      </c>
      <c r="D18" s="16">
        <f t="shared" si="0"/>
        <v>-0.35290024315122492</v>
      </c>
      <c r="E18" s="6">
        <f>'נוסטרו חיים'!E18+'כללי והון'!E18</f>
        <v>-4924.0547799999995</v>
      </c>
      <c r="F18" s="16">
        <f t="shared" si="0"/>
        <v>-0.35290024315122492</v>
      </c>
      <c r="G18" s="6">
        <f>'נוסטרו חיים'!G18+'כללי והון'!G18</f>
        <v>16127</v>
      </c>
      <c r="H18" s="16">
        <f t="shared" si="1"/>
        <v>4.5167255481803944E-3</v>
      </c>
      <c r="I18" s="11">
        <f>'נוסטרו חיים'!I18+'כללי והון'!I18</f>
        <v>0</v>
      </c>
      <c r="J18" s="12" t="str">
        <f t="shared" ref="J18" si="59">IFERROR(I18/I$23,"")</f>
        <v/>
      </c>
      <c r="K18" s="13">
        <f>'נוסטרו חיים'!K18+'כללי והון'!K18</f>
        <v>0</v>
      </c>
      <c r="L18" s="12" t="str">
        <f t="shared" ref="L18" si="60">IFERROR(K18/K$23,"")</f>
        <v/>
      </c>
      <c r="M18" s="13">
        <f>'נוסטרו חיים'!M18+'כללי והון'!M18</f>
        <v>0</v>
      </c>
      <c r="N18" s="12" t="str">
        <f t="shared" si="4"/>
        <v/>
      </c>
      <c r="O18" s="14">
        <f>'נוסטרו חיים'!O18+'כללי והון'!O18</f>
        <v>0</v>
      </c>
      <c r="P18" s="16" t="str">
        <f t="shared" ref="P18" si="61">IFERROR(O18/O$23,"")</f>
        <v/>
      </c>
      <c r="Q18" s="6">
        <f>'נוסטרו חיים'!Q18+'כללי והון'!Q18</f>
        <v>0</v>
      </c>
      <c r="R18" s="16" t="str">
        <f t="shared" ref="R18" si="62">IFERROR(Q18/Q$23,"")</f>
        <v/>
      </c>
      <c r="S18" s="6">
        <f>'נוסטרו חיים'!S18+'כללי והון'!S18</f>
        <v>0</v>
      </c>
      <c r="T18" s="16" t="str">
        <f t="shared" si="7"/>
        <v/>
      </c>
      <c r="U18" s="11">
        <f>'נוסטרו חיים'!U18+'כללי והון'!U18</f>
        <v>0</v>
      </c>
      <c r="V18" s="12" t="str">
        <f t="shared" ref="V18" si="63">IFERROR(U18/U$23,"")</f>
        <v/>
      </c>
      <c r="W18" s="13">
        <f>'נוסטרו חיים'!W18+'כללי והון'!W18</f>
        <v>0</v>
      </c>
      <c r="X18" s="12" t="str">
        <f t="shared" ref="X18" si="64">IFERROR(W18/W$23,"")</f>
        <v/>
      </c>
      <c r="Y18" s="13">
        <f>'נוסטרו חיים'!Y18+'כללי והון'!Y18</f>
        <v>0</v>
      </c>
      <c r="Z18" s="12" t="str">
        <f t="shared" si="10"/>
        <v/>
      </c>
      <c r="AA18" s="7"/>
    </row>
    <row r="19" spans="1:27">
      <c r="A19" s="45"/>
      <c r="B19" s="15" t="s">
        <v>23</v>
      </c>
      <c r="C19" s="14">
        <f>'נוסטרו חיים'!C19+'כללי והון'!C19</f>
        <v>115</v>
      </c>
      <c r="D19" s="16">
        <f t="shared" si="0"/>
        <v>8.2418920535223764E-3</v>
      </c>
      <c r="E19" s="6">
        <f>'נוסטרו חיים'!E19+'כללי והון'!E19</f>
        <v>115</v>
      </c>
      <c r="F19" s="16">
        <f t="shared" si="0"/>
        <v>8.2418920535223764E-3</v>
      </c>
      <c r="G19" s="6">
        <f>'נוסטרו חיים'!G19+'כללי והון'!G19</f>
        <v>15445.53052</v>
      </c>
      <c r="H19" s="16">
        <f t="shared" si="1"/>
        <v>4.3258648418728844E-3</v>
      </c>
      <c r="I19" s="11">
        <f>'נוסטרו חיים'!I19+'כללי והון'!I19</f>
        <v>0</v>
      </c>
      <c r="J19" s="12" t="str">
        <f t="shared" ref="J19" si="65">IFERROR(I19/I$23,"")</f>
        <v/>
      </c>
      <c r="K19" s="13">
        <f>'נוסטרו חיים'!K19+'כללי והון'!K19</f>
        <v>0</v>
      </c>
      <c r="L19" s="12" t="str">
        <f t="shared" ref="L19" si="66">IFERROR(K19/K$23,"")</f>
        <v/>
      </c>
      <c r="M19" s="13">
        <f>'נוסטרו חיים'!M19+'כללי והון'!M19</f>
        <v>0</v>
      </c>
      <c r="N19" s="12" t="str">
        <f t="shared" si="4"/>
        <v/>
      </c>
      <c r="O19" s="14">
        <f>'נוסטרו חיים'!O19+'כללי והון'!O19</f>
        <v>0</v>
      </c>
      <c r="P19" s="16" t="str">
        <f t="shared" ref="P19" si="67">IFERROR(O19/O$23,"")</f>
        <v/>
      </c>
      <c r="Q19" s="6">
        <f>'נוסטרו חיים'!Q19+'כללי והון'!Q19</f>
        <v>0</v>
      </c>
      <c r="R19" s="16" t="str">
        <f t="shared" ref="R19" si="68">IFERROR(Q19/Q$23,"")</f>
        <v/>
      </c>
      <c r="S19" s="6">
        <f>'נוסטרו חיים'!S19+'כללי והון'!S19</f>
        <v>0</v>
      </c>
      <c r="T19" s="16" t="str">
        <f t="shared" si="7"/>
        <v/>
      </c>
      <c r="U19" s="11">
        <f>'נוסטרו חיים'!U19+'כללי והון'!U19</f>
        <v>0</v>
      </c>
      <c r="V19" s="12" t="str">
        <f t="shared" ref="V19" si="69">IFERROR(U19/U$23,"")</f>
        <v/>
      </c>
      <c r="W19" s="13">
        <f>'נוסטרו חיים'!W19+'כללי והון'!W19</f>
        <v>0</v>
      </c>
      <c r="X19" s="12" t="str">
        <f t="shared" ref="X19" si="70">IFERROR(W19/W$23,"")</f>
        <v/>
      </c>
      <c r="Y19" s="13">
        <f>'נוסטרו חיים'!Y19+'כללי והון'!Y19</f>
        <v>0</v>
      </c>
      <c r="Z19" s="12" t="str">
        <f t="shared" si="10"/>
        <v/>
      </c>
      <c r="AA19" s="7"/>
    </row>
    <row r="20" spans="1:27">
      <c r="A20" s="43"/>
      <c r="B20" s="15" t="s">
        <v>24</v>
      </c>
      <c r="C20" s="14">
        <f>'נוסטרו חיים'!C20+'כללי והון'!C20</f>
        <v>427.19974000000025</v>
      </c>
      <c r="D20" s="16">
        <f t="shared" si="0"/>
        <v>3.061681862932893E-2</v>
      </c>
      <c r="E20" s="6">
        <f>'נוסטרו חיים'!E20+'כללי והון'!E20</f>
        <v>427.19974000000025</v>
      </c>
      <c r="F20" s="16">
        <f t="shared" si="0"/>
        <v>3.061681862932893E-2</v>
      </c>
      <c r="G20" s="6">
        <f>'נוסטרו חיים'!G20+'כללי והון'!G20</f>
        <v>114254</v>
      </c>
      <c r="H20" s="16">
        <f t="shared" si="1"/>
        <v>3.1999377490035515E-2</v>
      </c>
      <c r="I20" s="11">
        <f>'נוסטרו חיים'!I20+'כללי והון'!I20</f>
        <v>0</v>
      </c>
      <c r="J20" s="12" t="str">
        <f t="shared" ref="J20" si="71">IFERROR(I20/I$23,"")</f>
        <v/>
      </c>
      <c r="K20" s="13">
        <f>'נוסטרו חיים'!K20+'כללי והון'!K20</f>
        <v>0</v>
      </c>
      <c r="L20" s="12" t="str">
        <f t="shared" ref="L20" si="72">IFERROR(K20/K$23,"")</f>
        <v/>
      </c>
      <c r="M20" s="13">
        <f>'נוסטרו חיים'!M20+'כללי והון'!M20</f>
        <v>0</v>
      </c>
      <c r="N20" s="12" t="str">
        <f t="shared" si="4"/>
        <v/>
      </c>
      <c r="O20" s="14">
        <f>'נוסטרו חיים'!O20+'כללי והון'!O20</f>
        <v>0</v>
      </c>
      <c r="P20" s="16" t="str">
        <f t="shared" ref="P20" si="73">IFERROR(O20/O$23,"")</f>
        <v/>
      </c>
      <c r="Q20" s="6">
        <f>'נוסטרו חיים'!Q20+'כללי והון'!Q20</f>
        <v>0</v>
      </c>
      <c r="R20" s="16" t="str">
        <f t="shared" ref="R20" si="74">IFERROR(Q20/Q$23,"")</f>
        <v/>
      </c>
      <c r="S20" s="6">
        <f>'נוסטרו חיים'!S20+'כללי והון'!S20</f>
        <v>0</v>
      </c>
      <c r="T20" s="16" t="str">
        <f t="shared" si="7"/>
        <v/>
      </c>
      <c r="U20" s="11">
        <f>'נוסטרו חיים'!U20+'כללי והון'!U20</f>
        <v>0</v>
      </c>
      <c r="V20" s="12" t="str">
        <f t="shared" ref="V20" si="75">IFERROR(U20/U$23,"")</f>
        <v/>
      </c>
      <c r="W20" s="13">
        <f>'נוסטרו חיים'!W20+'כללי והון'!W20</f>
        <v>0</v>
      </c>
      <c r="X20" s="12" t="str">
        <f t="shared" ref="X20" si="76">IFERROR(W20/W$23,"")</f>
        <v/>
      </c>
      <c r="Y20" s="13">
        <f>'נוסטרו חיים'!Y20+'כללי והון'!Y20</f>
        <v>0</v>
      </c>
      <c r="Z20" s="12" t="str">
        <f t="shared" si="10"/>
        <v/>
      </c>
      <c r="AA20" s="7"/>
    </row>
    <row r="21" spans="1:27">
      <c r="A21" s="43"/>
      <c r="B21" s="15" t="s">
        <v>25</v>
      </c>
      <c r="C21" s="14">
        <f>'נוסטרו חיים'!C21+'כללי והון'!C21</f>
        <v>8187.7574399999994</v>
      </c>
      <c r="D21" s="16">
        <f t="shared" si="0"/>
        <v>0.5868053302687366</v>
      </c>
      <c r="E21" s="6">
        <f>'נוסטרו חיים'!E21+'כללי והון'!E21</f>
        <v>8187.7574399999994</v>
      </c>
      <c r="F21" s="16">
        <f t="shared" si="0"/>
        <v>0.5868053302687366</v>
      </c>
      <c r="G21" s="6">
        <f>'נוסטרו חיים'!G21+'כללי והון'!G21</f>
        <v>1148271</v>
      </c>
      <c r="H21" s="16">
        <f t="shared" si="1"/>
        <v>0.32159886909745455</v>
      </c>
      <c r="I21" s="11">
        <f>'נוסטרו חיים'!I21+'כללי והון'!I21</f>
        <v>0</v>
      </c>
      <c r="J21" s="12" t="str">
        <f t="shared" ref="J21" si="77">IFERROR(I21/I$23,"")</f>
        <v/>
      </c>
      <c r="K21" s="13">
        <f>'נוסטרו חיים'!K21+'כללי והון'!K21</f>
        <v>0</v>
      </c>
      <c r="L21" s="12" t="str">
        <f t="shared" ref="L21" si="78">IFERROR(K21/K$23,"")</f>
        <v/>
      </c>
      <c r="M21" s="13">
        <f>'נוסטרו חיים'!M21+'כללי והון'!M21</f>
        <v>0</v>
      </c>
      <c r="N21" s="12" t="str">
        <f t="shared" si="4"/>
        <v/>
      </c>
      <c r="O21" s="14">
        <f>'נוסטרו חיים'!O21+'כללי והון'!O21</f>
        <v>0</v>
      </c>
      <c r="P21" s="16" t="str">
        <f t="shared" ref="P21" si="79">IFERROR(O21/O$23,"")</f>
        <v/>
      </c>
      <c r="Q21" s="6">
        <f>'נוסטרו חיים'!Q21+'כללי והון'!Q21</f>
        <v>0</v>
      </c>
      <c r="R21" s="16" t="str">
        <f t="shared" ref="R21" si="80">IFERROR(Q21/Q$23,"")</f>
        <v/>
      </c>
      <c r="S21" s="6">
        <f>'נוסטרו חיים'!S21+'כללי והון'!S21</f>
        <v>0</v>
      </c>
      <c r="T21" s="16" t="str">
        <f t="shared" si="7"/>
        <v/>
      </c>
      <c r="U21" s="11">
        <f>'נוסטרו חיים'!U21+'כללי והון'!U21</f>
        <v>0</v>
      </c>
      <c r="V21" s="12" t="str">
        <f t="shared" ref="V21" si="81">IFERROR(U21/U$23,"")</f>
        <v/>
      </c>
      <c r="W21" s="13">
        <f>'נוסטרו חיים'!W21+'כללי והון'!W21</f>
        <v>0</v>
      </c>
      <c r="X21" s="12" t="str">
        <f t="shared" ref="X21" si="82">IFERROR(W21/W$23,"")</f>
        <v/>
      </c>
      <c r="Y21" s="13">
        <f>'נוסטרו חיים'!Y21+'כללי והון'!Y21</f>
        <v>0</v>
      </c>
      <c r="Z21" s="12" t="str">
        <f t="shared" si="10"/>
        <v/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 t="str">
        <f t="shared" ref="J22" si="83">IFERROR(I22/I$23,"")</f>
        <v/>
      </c>
      <c r="K22" s="13">
        <f>'נוסטרו חיים'!K22+'כללי והון'!K22</f>
        <v>0</v>
      </c>
      <c r="L22" s="12" t="str">
        <f t="shared" ref="L22" si="84">IFERROR(K22/K$23,"")</f>
        <v/>
      </c>
      <c r="M22" s="13">
        <f>'נוסטרו חיים'!M22+'כללי והון'!M22</f>
        <v>0</v>
      </c>
      <c r="N22" s="12" t="str">
        <f t="shared" si="4"/>
        <v/>
      </c>
      <c r="O22" s="14">
        <f>'נוסטרו חיים'!O22+'כללי והון'!O22</f>
        <v>0</v>
      </c>
      <c r="P22" s="16" t="str">
        <f t="shared" ref="P22" si="85">IFERROR(O22/O$23,"")</f>
        <v/>
      </c>
      <c r="Q22" s="6">
        <f>'נוסטרו חיים'!Q22+'כללי והון'!Q22</f>
        <v>0</v>
      </c>
      <c r="R22" s="16" t="str">
        <f t="shared" ref="R22" si="86">IFERROR(Q22/Q$23,"")</f>
        <v/>
      </c>
      <c r="S22" s="6">
        <f>'נוסטרו חיים'!S22+'כללי והון'!S22</f>
        <v>0</v>
      </c>
      <c r="T22" s="16" t="str">
        <f t="shared" si="7"/>
        <v/>
      </c>
      <c r="U22" s="11">
        <f>'נוסטרו חיים'!U22+'כללי והון'!U22</f>
        <v>0</v>
      </c>
      <c r="V22" s="12" t="str">
        <f t="shared" ref="V22" si="87">IFERROR(U22/U$23,"")</f>
        <v/>
      </c>
      <c r="W22" s="13">
        <f>'נוסטרו חיים'!W22+'כללי והון'!W22</f>
        <v>0</v>
      </c>
      <c r="X22" s="12" t="str">
        <f t="shared" ref="X22" si="88">IFERROR(W22/W$23,"")</f>
        <v/>
      </c>
      <c r="Y22" s="13">
        <f>'נוסטרו חיים'!Y22+'כללי והון'!Y22</f>
        <v>0</v>
      </c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13953.106793100003</v>
      </c>
      <c r="D23" s="19">
        <f t="shared" si="0"/>
        <v>1</v>
      </c>
      <c r="E23" s="18">
        <f>SUM(E8:E22)</f>
        <v>13953.106793100003</v>
      </c>
      <c r="F23" s="19">
        <f t="shared" si="0"/>
        <v>1</v>
      </c>
      <c r="G23" s="18">
        <f>SUM(G8:G22)</f>
        <v>3570506.9586300002</v>
      </c>
      <c r="H23" s="19">
        <f t="shared" si="1"/>
        <v>1</v>
      </c>
      <c r="I23" s="20">
        <f>SUM(I8:I22)</f>
        <v>0</v>
      </c>
      <c r="J23" s="21" t="str">
        <f t="shared" ref="J23" si="89">IFERROR(I23/I$23,"")</f>
        <v/>
      </c>
      <c r="K23" s="22">
        <f>SUM(K8:K22)</f>
        <v>0</v>
      </c>
      <c r="L23" s="21" t="str">
        <f t="shared" ref="L23" si="90">IFERROR(K23/K$23,"")</f>
        <v/>
      </c>
      <c r="M23" s="22">
        <f>SUM(M8:M22)</f>
        <v>0</v>
      </c>
      <c r="N23" s="21" t="str">
        <f t="shared" si="4"/>
        <v/>
      </c>
      <c r="O23" s="18">
        <f>SUM(O8:O22)</f>
        <v>0</v>
      </c>
      <c r="P23" s="19" t="str">
        <f t="shared" ref="P23" si="91">IFERROR(O23/O$23,"")</f>
        <v/>
      </c>
      <c r="Q23" s="23">
        <f>SUM(Q8:Q22)</f>
        <v>0</v>
      </c>
      <c r="R23" s="19" t="str">
        <f t="shared" ref="R23" si="92">IFERROR(Q23/Q$23,"")</f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ref="V23" si="93">IFERROR(U23/U$23,"")</f>
        <v/>
      </c>
      <c r="W23" s="22">
        <f>SUM(W8:W22)</f>
        <v>0</v>
      </c>
      <c r="X23" s="21" t="str">
        <f t="shared" ref="X23" si="94">IFERROR(W23/W$23,"")</f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17122.694554064001</v>
      </c>
      <c r="D25" s="9">
        <f>IFERROR(C25/C$27,"")</f>
        <v>1.2271955295408337</v>
      </c>
      <c r="E25" s="5">
        <f>'נוסטרו חיים'!E25+'כללי והון'!E25</f>
        <v>17122.694554064001</v>
      </c>
      <c r="F25" s="9">
        <f>IFERROR(E25/E$27,"")</f>
        <v>1.2271955295408337</v>
      </c>
      <c r="G25" s="5">
        <f>'נוסטרו חיים'!G25+'כללי והון'!G25</f>
        <v>3497122.9586300002</v>
      </c>
      <c r="H25" s="9">
        <f>IFERROR(G25/G$27,"")</f>
        <v>0.97944717631129963</v>
      </c>
      <c r="I25" s="54">
        <f>'נוסטרו חיים'!I25+'כללי והון'!I25</f>
        <v>0</v>
      </c>
      <c r="J25" s="55" t="str">
        <f>IFERROR(I25/I$27,"")</f>
        <v/>
      </c>
      <c r="K25" s="56">
        <f>'נוסטרו חיים'!K25+'כללי והון'!K25</f>
        <v>0</v>
      </c>
      <c r="L25" s="55" t="str">
        <f>IFERROR(K25/K$27,"")</f>
        <v/>
      </c>
      <c r="M25" s="56">
        <f>'נוסטרו חיים'!M25+'כללי והון'!M25</f>
        <v>0</v>
      </c>
      <c r="N25" s="57" t="str">
        <f>IFERROR(M25/M$27,"")</f>
        <v/>
      </c>
      <c r="O25" s="27">
        <f>'נוסטרו חיים'!O25+'כללי והון'!O25</f>
        <v>0</v>
      </c>
      <c r="P25" s="9" t="str">
        <f>IFERROR(O25/O$27,"")</f>
        <v/>
      </c>
      <c r="Q25" s="5">
        <f>'נוסטרו חיים'!Q25+'כללי והון'!Q25</f>
        <v>0</v>
      </c>
      <c r="R25" s="9" t="str">
        <f>IFERROR(Q25/Q$27,"")</f>
        <v/>
      </c>
      <c r="S25" s="5">
        <f>'נוסטרו חיים'!S25+'כללי והון'!S25</f>
        <v>0</v>
      </c>
      <c r="T25" s="31" t="str">
        <f>IFERROR(S25/S$27,"")</f>
        <v/>
      </c>
      <c r="U25" s="54">
        <f>'נוסטרו חיים'!U25+'כללי והון'!U25</f>
        <v>0</v>
      </c>
      <c r="V25" s="55" t="str">
        <f>IFERROR(U25/U$27,"")</f>
        <v/>
      </c>
      <c r="W25" s="56">
        <f>'נוסטרו חיים'!W25+'כללי והון'!W25</f>
        <v>0</v>
      </c>
      <c r="X25" s="55" t="str">
        <f>IFERROR(W25/W$27,"")</f>
        <v/>
      </c>
      <c r="Y25" s="56">
        <f>'נוסטרו חיים'!Y25+'כללי והון'!Y25</f>
        <v>0</v>
      </c>
      <c r="Z25" s="57" t="str">
        <f>IFERROR(Y25/Y$27,"")</f>
        <v/>
      </c>
      <c r="AA25" s="7"/>
    </row>
    <row r="26" spans="1:27">
      <c r="A26" s="41"/>
      <c r="B26" s="15" t="s">
        <v>29</v>
      </c>
      <c r="C26" s="28">
        <f>'נוסטרו חיים'!C26+'כללי והון'!C26</f>
        <v>-3169.991710964</v>
      </c>
      <c r="D26" s="16">
        <f t="shared" ref="D26:F27" si="95">IFERROR(C26/C$27,"")</f>
        <v>-0.22719552954083366</v>
      </c>
      <c r="E26" s="6">
        <f>'נוסטרו חיים'!E26+'כללי והון'!E26</f>
        <v>-3169.991710964</v>
      </c>
      <c r="F26" s="16">
        <f t="shared" si="95"/>
        <v>-0.22719552954083366</v>
      </c>
      <c r="G26" s="6">
        <f>'נוסטרו חיים'!G26+'כללי והון'!G26</f>
        <v>73384</v>
      </c>
      <c r="H26" s="16">
        <f t="shared" ref="H26:H27" si="96">IFERROR(G26/G$27,"")</f>
        <v>2.055282368870032E-2</v>
      </c>
      <c r="I26" s="11">
        <f>'נוסטרו חיים'!I26+'כללי והון'!I26</f>
        <v>0</v>
      </c>
      <c r="J26" s="12" t="str">
        <f t="shared" ref="J26" si="97">IFERROR(I26/I$27,"")</f>
        <v/>
      </c>
      <c r="K26" s="13">
        <f>'נוסטרו חיים'!K26+'כללי והון'!K26</f>
        <v>0</v>
      </c>
      <c r="L26" s="12" t="str">
        <f t="shared" ref="L26" si="98">IFERROR(K26/K$27,"")</f>
        <v/>
      </c>
      <c r="M26" s="13">
        <f>'נוסטרו חיים'!M26+'כללי והון'!M26</f>
        <v>0</v>
      </c>
      <c r="N26" s="32" t="str">
        <f t="shared" ref="N26:N27" si="99">IFERROR(M26/M$27,"")</f>
        <v/>
      </c>
      <c r="O26" s="28">
        <f>'נוסטרו חיים'!O26+'כללי והון'!O26</f>
        <v>0</v>
      </c>
      <c r="P26" s="16" t="str">
        <f t="shared" ref="P26" si="100">IFERROR(O26/O$27,"")</f>
        <v/>
      </c>
      <c r="Q26" s="6">
        <f>'נוסטרו חיים'!Q26+'כללי והון'!Q26</f>
        <v>0</v>
      </c>
      <c r="R26" s="16" t="str">
        <f t="shared" ref="R26" si="101">IFERROR(Q26/Q$27,"")</f>
        <v/>
      </c>
      <c r="S26" s="6">
        <f>'נוסטרו חיים'!S26+'כללי והון'!S26</f>
        <v>0</v>
      </c>
      <c r="T26" s="33" t="str">
        <f t="shared" ref="T26:T27" si="102">IFERROR(S26/S$27,"")</f>
        <v/>
      </c>
      <c r="U26" s="11">
        <f>'נוסטרו חיים'!U26+'כללי והון'!U26</f>
        <v>0</v>
      </c>
      <c r="V26" s="12" t="str">
        <f t="shared" ref="V26" si="103">IFERROR(U26/U$27,"")</f>
        <v/>
      </c>
      <c r="W26" s="13">
        <f>'נוסטרו חיים'!W26+'כללי והון'!W26</f>
        <v>0</v>
      </c>
      <c r="X26" s="12" t="str">
        <f t="shared" ref="X26" si="104">IFERROR(W26/W$27,"")</f>
        <v/>
      </c>
      <c r="Y26" s="13">
        <f>'נוסטרו חיים'!Y26+'כללי והון'!Y26</f>
        <v>0</v>
      </c>
      <c r="Z26" s="32" t="str">
        <f t="shared" ref="Z26:Z27" si="105">IFERROR(Y26/Y$27,"")</f>
        <v/>
      </c>
      <c r="AA26" s="7"/>
    </row>
    <row r="27" spans="1:27">
      <c r="A27" s="41"/>
      <c r="B27" s="17" t="s">
        <v>27</v>
      </c>
      <c r="C27" s="29">
        <f>SUM(C25:C26)</f>
        <v>13952.7028431</v>
      </c>
      <c r="D27" s="19">
        <f t="shared" si="95"/>
        <v>1</v>
      </c>
      <c r="E27" s="29">
        <f>SUM(E25:E26)</f>
        <v>13952.7028431</v>
      </c>
      <c r="F27" s="19">
        <f t="shared" si="95"/>
        <v>1</v>
      </c>
      <c r="G27" s="23">
        <f>SUM(G25:G26)</f>
        <v>3570506.9586300002</v>
      </c>
      <c r="H27" s="19">
        <f t="shared" si="96"/>
        <v>1</v>
      </c>
      <c r="I27" s="20">
        <f>SUM(I25:I26)</f>
        <v>0</v>
      </c>
      <c r="J27" s="21" t="str">
        <f t="shared" ref="J27" si="106">IFERROR(I27/I$27,"")</f>
        <v/>
      </c>
      <c r="K27" s="22">
        <f>SUM(K25:K26)</f>
        <v>0</v>
      </c>
      <c r="L27" s="21" t="str">
        <f t="shared" ref="L27" si="107">IFERROR(K27/K$27,"")</f>
        <v/>
      </c>
      <c r="M27" s="22">
        <f>SUM(M25:M26)</f>
        <v>0</v>
      </c>
      <c r="N27" s="35" t="str">
        <f t="shared" si="99"/>
        <v/>
      </c>
      <c r="O27" s="29">
        <f>SUM(O25:O26)</f>
        <v>0</v>
      </c>
      <c r="P27" s="19" t="str">
        <f t="shared" ref="P27" si="108">IFERROR(O27/O$27,"")</f>
        <v/>
      </c>
      <c r="Q27" s="23">
        <f>SUM(Q25:Q26)</f>
        <v>0</v>
      </c>
      <c r="R27" s="53" t="str">
        <f t="shared" ref="R27" si="109">IFERROR(Q27/Q$27,"")</f>
        <v/>
      </c>
      <c r="S27" s="23">
        <f>SUM(S25:S26)</f>
        <v>0</v>
      </c>
      <c r="T27" s="34" t="str">
        <f t="shared" si="102"/>
        <v/>
      </c>
      <c r="U27" s="20">
        <f>SUM(U25:U26)</f>
        <v>0</v>
      </c>
      <c r="V27" s="21" t="str">
        <f t="shared" ref="V27" si="110">IFERROR(U27/U$27,"")</f>
        <v/>
      </c>
      <c r="W27" s="22">
        <f>SUM(W25:W26)</f>
        <v>0</v>
      </c>
      <c r="X27" s="21" t="str">
        <f t="shared" ref="X27" si="111">IFERROR(W27/W$27,"")</f>
        <v/>
      </c>
      <c r="Y27" s="22">
        <f>SUM(Y25:Y26)</f>
        <v>0</v>
      </c>
      <c r="Z27" s="35" t="str">
        <f t="shared" si="105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3689.6311731000069</v>
      </c>
      <c r="D29" s="9">
        <f>IFERROR(C29/C$31,"")</f>
        <v>0.26443845429737883</v>
      </c>
      <c r="E29" s="5">
        <f>'נוסטרו חיים'!E29+'כללי והון'!E29</f>
        <v>3689.6311731000069</v>
      </c>
      <c r="F29" s="9">
        <f>IFERROR(E29/E$31,"")</f>
        <v>0.26443845429737883</v>
      </c>
      <c r="G29" s="5">
        <f>'נוסטרו חיים'!G29+'כללי והון'!G29</f>
        <v>771928.59604000021</v>
      </c>
      <c r="H29" s="9">
        <f>IFERROR(G29/G$31,"")</f>
        <v>0.21619579655886972</v>
      </c>
      <c r="I29" s="54">
        <f>'נוסטרו חיים'!I29+'כללי והון'!I29</f>
        <v>0</v>
      </c>
      <c r="J29" s="55" t="str">
        <f>IFERROR(I29/I$31,"")</f>
        <v/>
      </c>
      <c r="K29" s="56">
        <f>'נוסטרו חיים'!K29+'כללי והון'!K29</f>
        <v>0</v>
      </c>
      <c r="L29" s="55" t="str">
        <f>IFERROR(K29/K$31,"")</f>
        <v/>
      </c>
      <c r="M29" s="56">
        <f>'נוסטרו חיים'!M29+'כללי והון'!M29</f>
        <v>0</v>
      </c>
      <c r="N29" s="57" t="str">
        <f>IFERROR(M29/M$31,"")</f>
        <v/>
      </c>
      <c r="O29" s="27">
        <f>'נוסטרו חיים'!O29+'כללי והון'!O29</f>
        <v>0</v>
      </c>
      <c r="P29" s="9" t="str">
        <f>IFERROR(O29/O$31,"")</f>
        <v/>
      </c>
      <c r="Q29" s="5">
        <f>'נוסטרו חיים'!Q29+'כללי והון'!Q29</f>
        <v>0</v>
      </c>
      <c r="R29" s="9" t="str">
        <f>IFERROR(Q29/Q$31,"")</f>
        <v/>
      </c>
      <c r="S29" s="5">
        <f>'נוסטרו חיים'!S29+'כללי והון'!S29</f>
        <v>0</v>
      </c>
      <c r="T29" s="31" t="str">
        <f>IFERROR(S29/S$31,"")</f>
        <v/>
      </c>
      <c r="U29" s="54">
        <f>'נוסטרו חיים'!U29+'כללי והון'!U29</f>
        <v>0</v>
      </c>
      <c r="V29" s="55" t="str">
        <f>IFERROR(U29/U$31,"")</f>
        <v/>
      </c>
      <c r="W29" s="56">
        <f>'נוסטרו חיים'!W29+'כללי והון'!W29</f>
        <v>0</v>
      </c>
      <c r="X29" s="55" t="str">
        <f>IFERROR(W29/W$31,"")</f>
        <v/>
      </c>
      <c r="Y29" s="56">
        <f>'נוסטרו חיים'!Y29+'כללי והון'!Y29</f>
        <v>0</v>
      </c>
      <c r="Z29" s="57" t="str">
        <f>IFERROR(Y29/Y$31,"")</f>
        <v/>
      </c>
      <c r="AA29" s="7"/>
    </row>
    <row r="30" spans="1:27">
      <c r="A30" s="41"/>
      <c r="B30" s="15" t="s">
        <v>31</v>
      </c>
      <c r="C30" s="28">
        <f>'נוסטרו חיים'!C30+'כללי והון'!C30</f>
        <v>10263.071669999994</v>
      </c>
      <c r="D30" s="16">
        <f t="shared" ref="D30:F31" si="112">IFERROR(C30/C$31,"")</f>
        <v>0.73556154570262122</v>
      </c>
      <c r="E30" s="6">
        <f>'נוסטרו חיים'!E30+'כללי והון'!E30</f>
        <v>10263.071669999994</v>
      </c>
      <c r="F30" s="16">
        <f t="shared" si="112"/>
        <v>0.73556154570262122</v>
      </c>
      <c r="G30" s="6">
        <f>'נוסטרו חיים'!G30+'כללי והון'!G30</f>
        <v>2798578.36259</v>
      </c>
      <c r="H30" s="16">
        <f t="shared" ref="H30:H31" si="113">IFERROR(G30/G$31,"")</f>
        <v>0.78380420344113033</v>
      </c>
      <c r="I30" s="11">
        <f>'נוסטרו חיים'!I30+'כללי והון'!I30</f>
        <v>0</v>
      </c>
      <c r="J30" s="12" t="str">
        <f t="shared" ref="J30" si="114">IFERROR(I30/I$31,"")</f>
        <v/>
      </c>
      <c r="K30" s="13">
        <f>'נוסטרו חיים'!K30+'כללי והון'!K30</f>
        <v>0</v>
      </c>
      <c r="L30" s="12" t="str">
        <f t="shared" ref="L30" si="115">IFERROR(K30/K$31,"")</f>
        <v/>
      </c>
      <c r="M30" s="13">
        <f>'נוסטרו חיים'!M30+'כללי והון'!M30</f>
        <v>0</v>
      </c>
      <c r="N30" s="32" t="str">
        <f t="shared" ref="N30:N31" si="116">IFERROR(M30/M$31,"")</f>
        <v/>
      </c>
      <c r="O30" s="28">
        <f>'נוסטרו חיים'!O30+'כללי והון'!O30</f>
        <v>0</v>
      </c>
      <c r="P30" s="16" t="str">
        <f t="shared" ref="P30" si="117">IFERROR(O30/O$31,"")</f>
        <v/>
      </c>
      <c r="Q30" s="6">
        <f>'נוסטרו חיים'!Q30+'כללי והון'!Q30</f>
        <v>0</v>
      </c>
      <c r="R30" s="16" t="str">
        <f t="shared" ref="R30" si="118">IFERROR(Q30/Q$31,"")</f>
        <v/>
      </c>
      <c r="S30" s="6">
        <f>'נוסטרו חיים'!S30+'כללי והון'!S30</f>
        <v>0</v>
      </c>
      <c r="T30" s="33" t="str">
        <f t="shared" ref="T30:T31" si="119">IFERROR(S30/S$31,"")</f>
        <v/>
      </c>
      <c r="U30" s="11">
        <f>'נוסטרו חיים'!U30+'כללי והון'!U30</f>
        <v>0</v>
      </c>
      <c r="V30" s="12" t="str">
        <f t="shared" ref="V30" si="120">IFERROR(U30/U$31,"")</f>
        <v/>
      </c>
      <c r="W30" s="13">
        <f>'נוסטרו חיים'!W30+'כללי והון'!W30</f>
        <v>0</v>
      </c>
      <c r="X30" s="12" t="str">
        <f t="shared" ref="X30" si="121">IFERROR(W30/W$31,"")</f>
        <v/>
      </c>
      <c r="Y30" s="13">
        <f>'נוסטרו חיים'!Y30+'כללי והון'!Y30</f>
        <v>0</v>
      </c>
      <c r="Z30" s="32" t="str">
        <f t="shared" ref="Z30:Z31" si="122">IFERROR(Y30/Y$31,"")</f>
        <v/>
      </c>
      <c r="AA30" s="7"/>
    </row>
    <row r="31" spans="1:27">
      <c r="A31" s="41"/>
      <c r="B31" s="17" t="s">
        <v>27</v>
      </c>
      <c r="C31" s="29">
        <f>SUM(C29:C30)</f>
        <v>13952.7028431</v>
      </c>
      <c r="D31" s="19">
        <f t="shared" si="112"/>
        <v>1</v>
      </c>
      <c r="E31" s="29">
        <f>SUM(E29:E30)</f>
        <v>13952.7028431</v>
      </c>
      <c r="F31" s="19">
        <f t="shared" si="112"/>
        <v>1</v>
      </c>
      <c r="G31" s="29">
        <f>SUM(G29:G30)</f>
        <v>3570506.9586300002</v>
      </c>
      <c r="H31" s="19">
        <f t="shared" si="113"/>
        <v>1</v>
      </c>
      <c r="I31" s="20">
        <f>SUM(I29:I30)</f>
        <v>0</v>
      </c>
      <c r="J31" s="21" t="str">
        <f t="shared" ref="J31" si="123">IFERROR(I31/I$31,"")</f>
        <v/>
      </c>
      <c r="K31" s="22">
        <f>SUM(K29:K30)</f>
        <v>0</v>
      </c>
      <c r="L31" s="21" t="str">
        <f t="shared" ref="L31" si="124">IFERROR(K31/K$31,"")</f>
        <v/>
      </c>
      <c r="M31" s="22">
        <f>SUM(M29:M30)</f>
        <v>0</v>
      </c>
      <c r="N31" s="35" t="str">
        <f t="shared" si="116"/>
        <v/>
      </c>
      <c r="O31" s="29">
        <f>SUM(O29:O30)</f>
        <v>0</v>
      </c>
      <c r="P31" s="19" t="str">
        <f t="shared" ref="P31" si="125">IFERROR(O31/O$31,"")</f>
        <v/>
      </c>
      <c r="Q31" s="23">
        <f>SUM(Q29:Q30)</f>
        <v>0</v>
      </c>
      <c r="R31" s="19" t="str">
        <f t="shared" ref="R31" si="126">IFERROR(Q31/Q$31,"")</f>
        <v/>
      </c>
      <c r="S31" s="23">
        <f>SUM(S29:S30)</f>
        <v>0</v>
      </c>
      <c r="T31" s="34" t="str">
        <f t="shared" si="119"/>
        <v/>
      </c>
      <c r="U31" s="20">
        <f>SUM(U29:U30)</f>
        <v>0</v>
      </c>
      <c r="V31" s="21" t="str">
        <f t="shared" ref="V31" si="127">IFERROR(U31/U$31,"")</f>
        <v/>
      </c>
      <c r="W31" s="22">
        <f>SUM(W29:W30)</f>
        <v>0</v>
      </c>
      <c r="X31" s="21" t="str">
        <f t="shared" ref="X31" si="128">IFERROR(W31/W$31,"")</f>
        <v/>
      </c>
      <c r="Y31" s="22">
        <f>SUM(Y29:Y30)</f>
        <v>0</v>
      </c>
      <c r="Z31" s="35" t="str">
        <f t="shared" si="12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2025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2237.3645099999999</v>
      </c>
      <c r="D36" s="9">
        <f>IFERROR(C36/C$51,"")</f>
        <v>0.1603488415287129</v>
      </c>
      <c r="E36" s="5">
        <f>E8</f>
        <v>2237.3645099999999</v>
      </c>
      <c r="F36" s="9">
        <f>IFERROR(E36/E$51,"")</f>
        <v>0.1603488415287129</v>
      </c>
      <c r="G36" s="5">
        <f>G8</f>
        <v>157846.39499999999</v>
      </c>
      <c r="H36" s="31">
        <f>IFERROR(G36/G$51,"")</f>
        <v>4.4208398647279344E-2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29">C9</f>
        <v>1665.2783500000048</v>
      </c>
      <c r="D37" s="16">
        <f t="shared" ref="D37:F51" si="130">IFERROR(C37/C$51,"")</f>
        <v>0.11934821217189473</v>
      </c>
      <c r="E37" s="6">
        <f t="shared" si="129"/>
        <v>1665.2783500000048</v>
      </c>
      <c r="F37" s="16">
        <f t="shared" si="130"/>
        <v>0.11934821217189473</v>
      </c>
      <c r="G37" s="6">
        <f t="shared" ref="G37:G50" si="131">G9</f>
        <v>302540</v>
      </c>
      <c r="H37" s="33">
        <f t="shared" ref="H37:H51" si="132">IFERROR(G37/G$51,"")</f>
        <v>8.4733065501735996E-2</v>
      </c>
      <c r="I37" s="11" t="str">
        <f t="shared" ref="I37:I50" si="133">IF(I$23=0,"",I9+C37)</f>
        <v/>
      </c>
      <c r="J37" s="12" t="str">
        <f t="shared" ref="J37:L51" si="134">IFERROR(I37/I$51,"")</f>
        <v/>
      </c>
      <c r="K37" s="13" t="str">
        <f t="shared" ref="K37:K50" si="135">IF(K$23=0,"",K9+E37)</f>
        <v/>
      </c>
      <c r="L37" s="12" t="str">
        <f t="shared" si="134"/>
        <v/>
      </c>
      <c r="M37" s="13">
        <f t="shared" ref="M37:M50" si="136">M9</f>
        <v>0</v>
      </c>
      <c r="N37" s="32" t="str">
        <f t="shared" ref="N37:N51" si="137">IFERROR(M37/M$51,"")</f>
        <v/>
      </c>
      <c r="O37" s="59" t="str">
        <f t="shared" ref="O37:O50" si="138">IF(O$23=0,"",O9+I37)</f>
        <v/>
      </c>
      <c r="P37" s="16" t="str">
        <f t="shared" ref="P37:P51" si="139">IFERROR(O37/O$51,"")</f>
        <v/>
      </c>
      <c r="Q37" s="6" t="str">
        <f t="shared" ref="Q37:Q50" si="140">IF(Q$23=0,"",Q9+K37)</f>
        <v/>
      </c>
      <c r="R37" s="16" t="str">
        <f t="shared" ref="R37:R51" si="141">IFERROR(Q37/Q$51,"")</f>
        <v/>
      </c>
      <c r="S37" s="6">
        <f t="shared" ref="S37:S50" si="142">S9</f>
        <v>0</v>
      </c>
      <c r="T37" s="33" t="str">
        <f t="shared" ref="T37:T51" si="143">IFERROR(S37/S$51,"")</f>
        <v/>
      </c>
      <c r="U37" s="11" t="str">
        <f t="shared" ref="U37:U50" si="144">IF(U$23=0,"",U9+O37)</f>
        <v/>
      </c>
      <c r="V37" s="12" t="str">
        <f t="shared" ref="V37:V51" si="145">IFERROR(U37/U$51,"")</f>
        <v/>
      </c>
      <c r="W37" s="13" t="str">
        <f t="shared" ref="W37:W50" si="146">IF(W$23=0,"",W9+Q37)</f>
        <v/>
      </c>
      <c r="X37" s="12" t="str">
        <f t="shared" ref="X37:X51" si="147">IFERROR(W37/W$51,"")</f>
        <v/>
      </c>
      <c r="Y37" s="13">
        <f t="shared" ref="Y37:Y50" si="148">Y9</f>
        <v>0</v>
      </c>
      <c r="Z37" s="32" t="str">
        <f t="shared" ref="Z37:Z51" si="149">IFERROR(Y37/Y$51,"")</f>
        <v/>
      </c>
      <c r="AA37" s="7"/>
    </row>
    <row r="38" spans="1:27">
      <c r="A38" s="41"/>
      <c r="B38" s="15" t="s">
        <v>14</v>
      </c>
      <c r="C38" s="28">
        <f t="shared" si="129"/>
        <v>1542.04</v>
      </c>
      <c r="D38" s="16">
        <f t="shared" si="130"/>
        <v>0.11051588888881429</v>
      </c>
      <c r="E38" s="6">
        <f t="shared" si="129"/>
        <v>1542.04</v>
      </c>
      <c r="F38" s="16">
        <f t="shared" si="130"/>
        <v>0.11051588888881429</v>
      </c>
      <c r="G38" s="6">
        <f t="shared" si="131"/>
        <v>1244435</v>
      </c>
      <c r="H38" s="33">
        <f t="shared" si="132"/>
        <v>0.34853173916722696</v>
      </c>
      <c r="I38" s="11" t="str">
        <f t="shared" si="133"/>
        <v/>
      </c>
      <c r="J38" s="12" t="str">
        <f t="shared" si="134"/>
        <v/>
      </c>
      <c r="K38" s="13" t="str">
        <f t="shared" si="135"/>
        <v/>
      </c>
      <c r="L38" s="12" t="str">
        <f t="shared" si="134"/>
        <v/>
      </c>
      <c r="M38" s="13">
        <f t="shared" si="136"/>
        <v>0</v>
      </c>
      <c r="N38" s="32" t="str">
        <f t="shared" si="137"/>
        <v/>
      </c>
      <c r="O38" s="59" t="str">
        <f t="shared" si="138"/>
        <v/>
      </c>
      <c r="P38" s="16" t="str">
        <f t="shared" si="139"/>
        <v/>
      </c>
      <c r="Q38" s="6" t="str">
        <f t="shared" si="140"/>
        <v/>
      </c>
      <c r="R38" s="16" t="str">
        <f t="shared" si="141"/>
        <v/>
      </c>
      <c r="S38" s="6">
        <f t="shared" si="142"/>
        <v>0</v>
      </c>
      <c r="T38" s="33" t="str">
        <f t="shared" si="143"/>
        <v/>
      </c>
      <c r="U38" s="11" t="str">
        <f t="shared" si="144"/>
        <v/>
      </c>
      <c r="V38" s="12" t="str">
        <f t="shared" si="145"/>
        <v/>
      </c>
      <c r="W38" s="13" t="str">
        <f t="shared" si="146"/>
        <v/>
      </c>
      <c r="X38" s="12" t="str">
        <f t="shared" si="147"/>
        <v/>
      </c>
      <c r="Y38" s="13">
        <f t="shared" si="148"/>
        <v>0</v>
      </c>
      <c r="Z38" s="32" t="str">
        <f t="shared" si="149"/>
        <v/>
      </c>
      <c r="AA38" s="7"/>
    </row>
    <row r="39" spans="1:27">
      <c r="A39" s="41"/>
      <c r="B39" s="15" t="s">
        <v>15</v>
      </c>
      <c r="C39" s="28">
        <f t="shared" si="129"/>
        <v>1027.9086200000027</v>
      </c>
      <c r="D39" s="16">
        <f t="shared" si="130"/>
        <v>7.3668799016740644E-2</v>
      </c>
      <c r="E39" s="6">
        <f t="shared" si="129"/>
        <v>1027.9086200000027</v>
      </c>
      <c r="F39" s="16">
        <f t="shared" si="130"/>
        <v>7.3668799016740644E-2</v>
      </c>
      <c r="G39" s="6">
        <f t="shared" si="131"/>
        <v>213683</v>
      </c>
      <c r="H39" s="33">
        <f t="shared" si="132"/>
        <v>5.98466835314585E-2</v>
      </c>
      <c r="I39" s="11" t="str">
        <f t="shared" si="133"/>
        <v/>
      </c>
      <c r="J39" s="12" t="str">
        <f t="shared" si="134"/>
        <v/>
      </c>
      <c r="K39" s="13" t="str">
        <f t="shared" si="135"/>
        <v/>
      </c>
      <c r="L39" s="12" t="str">
        <f t="shared" si="134"/>
        <v/>
      </c>
      <c r="M39" s="13">
        <f t="shared" si="136"/>
        <v>0</v>
      </c>
      <c r="N39" s="32" t="str">
        <f t="shared" si="137"/>
        <v/>
      </c>
      <c r="O39" s="59" t="str">
        <f t="shared" si="138"/>
        <v/>
      </c>
      <c r="P39" s="16" t="str">
        <f t="shared" si="139"/>
        <v/>
      </c>
      <c r="Q39" s="6" t="str">
        <f t="shared" si="140"/>
        <v/>
      </c>
      <c r="R39" s="16" t="str">
        <f t="shared" si="141"/>
        <v/>
      </c>
      <c r="S39" s="6">
        <f t="shared" si="142"/>
        <v>0</v>
      </c>
      <c r="T39" s="33" t="str">
        <f t="shared" si="143"/>
        <v/>
      </c>
      <c r="U39" s="11" t="str">
        <f t="shared" si="144"/>
        <v/>
      </c>
      <c r="V39" s="12" t="str">
        <f t="shared" si="145"/>
        <v/>
      </c>
      <c r="W39" s="13" t="str">
        <f t="shared" si="146"/>
        <v/>
      </c>
      <c r="X39" s="12" t="str">
        <f t="shared" si="147"/>
        <v/>
      </c>
      <c r="Y39" s="13">
        <f t="shared" si="148"/>
        <v>0</v>
      </c>
      <c r="Z39" s="32" t="str">
        <f t="shared" si="149"/>
        <v/>
      </c>
      <c r="AA39" s="7"/>
    </row>
    <row r="40" spans="1:27">
      <c r="A40" s="41"/>
      <c r="B40" s="15" t="s">
        <v>16</v>
      </c>
      <c r="C40" s="28">
        <f t="shared" si="129"/>
        <v>272.08175999999997</v>
      </c>
      <c r="D40" s="16">
        <f t="shared" si="130"/>
        <v>1.9499726049151147E-2</v>
      </c>
      <c r="E40" s="6">
        <f t="shared" si="129"/>
        <v>272.08175999999997</v>
      </c>
      <c r="F40" s="16">
        <f t="shared" si="130"/>
        <v>1.9499726049151147E-2</v>
      </c>
      <c r="G40" s="6">
        <f t="shared" si="131"/>
        <v>23547</v>
      </c>
      <c r="H40" s="33">
        <f t="shared" si="132"/>
        <v>6.5948618145348636E-3</v>
      </c>
      <c r="I40" s="11" t="str">
        <f t="shared" si="133"/>
        <v/>
      </c>
      <c r="J40" s="12" t="str">
        <f t="shared" si="134"/>
        <v/>
      </c>
      <c r="K40" s="13" t="str">
        <f t="shared" si="135"/>
        <v/>
      </c>
      <c r="L40" s="12" t="str">
        <f t="shared" si="134"/>
        <v/>
      </c>
      <c r="M40" s="13">
        <f t="shared" si="136"/>
        <v>0</v>
      </c>
      <c r="N40" s="32" t="str">
        <f t="shared" si="137"/>
        <v/>
      </c>
      <c r="O40" s="59" t="str">
        <f t="shared" si="138"/>
        <v/>
      </c>
      <c r="P40" s="16" t="str">
        <f t="shared" si="139"/>
        <v/>
      </c>
      <c r="Q40" s="6" t="str">
        <f t="shared" si="140"/>
        <v/>
      </c>
      <c r="R40" s="16" t="str">
        <f t="shared" si="141"/>
        <v/>
      </c>
      <c r="S40" s="6">
        <f t="shared" si="142"/>
        <v>0</v>
      </c>
      <c r="T40" s="33" t="str">
        <f t="shared" si="143"/>
        <v/>
      </c>
      <c r="U40" s="11" t="str">
        <f t="shared" si="144"/>
        <v/>
      </c>
      <c r="V40" s="12" t="str">
        <f t="shared" si="145"/>
        <v/>
      </c>
      <c r="W40" s="13" t="str">
        <f t="shared" si="146"/>
        <v/>
      </c>
      <c r="X40" s="12" t="str">
        <f t="shared" si="147"/>
        <v/>
      </c>
      <c r="Y40" s="13">
        <f t="shared" si="148"/>
        <v>0</v>
      </c>
      <c r="Z40" s="32" t="str">
        <f t="shared" si="149"/>
        <v/>
      </c>
      <c r="AA40" s="7"/>
    </row>
    <row r="41" spans="1:27">
      <c r="A41" s="41"/>
      <c r="B41" s="15" t="s">
        <v>17</v>
      </c>
      <c r="C41" s="28">
        <f t="shared" si="129"/>
        <v>2187.9942899999942</v>
      </c>
      <c r="D41" s="16">
        <f t="shared" si="130"/>
        <v>0.15681054566872421</v>
      </c>
      <c r="E41" s="6">
        <f t="shared" si="129"/>
        <v>2187.9942899999942</v>
      </c>
      <c r="F41" s="16">
        <f t="shared" si="130"/>
        <v>0.15681054566872421</v>
      </c>
      <c r="G41" s="6">
        <f t="shared" si="131"/>
        <v>106511.46948</v>
      </c>
      <c r="H41" s="33">
        <f t="shared" si="132"/>
        <v>2.9830909367802586E-2</v>
      </c>
      <c r="I41" s="11" t="str">
        <f t="shared" si="133"/>
        <v/>
      </c>
      <c r="J41" s="12" t="str">
        <f t="shared" si="134"/>
        <v/>
      </c>
      <c r="K41" s="13" t="str">
        <f t="shared" si="135"/>
        <v/>
      </c>
      <c r="L41" s="12" t="str">
        <f t="shared" si="134"/>
        <v/>
      </c>
      <c r="M41" s="13">
        <f t="shared" si="136"/>
        <v>0</v>
      </c>
      <c r="N41" s="32" t="str">
        <f t="shared" si="137"/>
        <v/>
      </c>
      <c r="O41" s="59" t="str">
        <f t="shared" si="138"/>
        <v/>
      </c>
      <c r="P41" s="16" t="str">
        <f t="shared" si="139"/>
        <v/>
      </c>
      <c r="Q41" s="6" t="str">
        <f t="shared" si="140"/>
        <v/>
      </c>
      <c r="R41" s="16" t="str">
        <f t="shared" si="141"/>
        <v/>
      </c>
      <c r="S41" s="6">
        <f t="shared" si="142"/>
        <v>0</v>
      </c>
      <c r="T41" s="33" t="str">
        <f t="shared" si="143"/>
        <v/>
      </c>
      <c r="U41" s="11" t="str">
        <f t="shared" si="144"/>
        <v/>
      </c>
      <c r="V41" s="12" t="str">
        <f t="shared" si="145"/>
        <v/>
      </c>
      <c r="W41" s="13" t="str">
        <f t="shared" si="146"/>
        <v/>
      </c>
      <c r="X41" s="12" t="str">
        <f t="shared" si="147"/>
        <v/>
      </c>
      <c r="Y41" s="13">
        <f t="shared" si="148"/>
        <v>0</v>
      </c>
      <c r="Z41" s="32" t="str">
        <f t="shared" si="149"/>
        <v/>
      </c>
      <c r="AA41" s="7"/>
    </row>
    <row r="42" spans="1:27">
      <c r="A42" s="41"/>
      <c r="B42" s="15" t="s">
        <v>18</v>
      </c>
      <c r="C42" s="28">
        <f t="shared" si="129"/>
        <v>-850.5045068999998</v>
      </c>
      <c r="D42" s="16">
        <f t="shared" si="130"/>
        <v>-6.0954489886122391E-2</v>
      </c>
      <c r="E42" s="6">
        <f t="shared" si="129"/>
        <v>-850.5045068999998</v>
      </c>
      <c r="F42" s="16">
        <f t="shared" si="130"/>
        <v>-6.0954489886122391E-2</v>
      </c>
      <c r="G42" s="6">
        <f t="shared" si="131"/>
        <v>85695</v>
      </c>
      <c r="H42" s="33">
        <f t="shared" si="132"/>
        <v>2.4000793442755557E-2</v>
      </c>
      <c r="I42" s="11" t="str">
        <f t="shared" si="133"/>
        <v/>
      </c>
      <c r="J42" s="12" t="str">
        <f t="shared" si="134"/>
        <v/>
      </c>
      <c r="K42" s="13" t="str">
        <f t="shared" si="135"/>
        <v/>
      </c>
      <c r="L42" s="12" t="str">
        <f t="shared" si="134"/>
        <v/>
      </c>
      <c r="M42" s="13">
        <f t="shared" si="136"/>
        <v>0</v>
      </c>
      <c r="N42" s="32" t="str">
        <f t="shared" si="137"/>
        <v/>
      </c>
      <c r="O42" s="59" t="str">
        <f t="shared" si="138"/>
        <v/>
      </c>
      <c r="P42" s="16" t="str">
        <f t="shared" si="139"/>
        <v/>
      </c>
      <c r="Q42" s="6" t="str">
        <f t="shared" si="140"/>
        <v/>
      </c>
      <c r="R42" s="16" t="str">
        <f t="shared" si="141"/>
        <v/>
      </c>
      <c r="S42" s="6">
        <f t="shared" si="142"/>
        <v>0</v>
      </c>
      <c r="T42" s="33" t="str">
        <f t="shared" si="143"/>
        <v/>
      </c>
      <c r="U42" s="11" t="str">
        <f t="shared" si="144"/>
        <v/>
      </c>
      <c r="V42" s="12" t="str">
        <f t="shared" si="145"/>
        <v/>
      </c>
      <c r="W42" s="13" t="str">
        <f t="shared" si="146"/>
        <v/>
      </c>
      <c r="X42" s="12" t="str">
        <f t="shared" si="147"/>
        <v/>
      </c>
      <c r="Y42" s="13">
        <f t="shared" si="148"/>
        <v>0</v>
      </c>
      <c r="Z42" s="32" t="str">
        <f t="shared" si="149"/>
        <v/>
      </c>
      <c r="AA42" s="7"/>
    </row>
    <row r="43" spans="1:27">
      <c r="A43" s="41"/>
      <c r="B43" s="15" t="s">
        <v>19</v>
      </c>
      <c r="C43" s="28">
        <f t="shared" si="129"/>
        <v>-92</v>
      </c>
      <c r="D43" s="16">
        <f t="shared" si="130"/>
        <v>-6.593513642817901E-3</v>
      </c>
      <c r="E43" s="6">
        <f t="shared" si="129"/>
        <v>-92</v>
      </c>
      <c r="F43" s="16">
        <f t="shared" si="130"/>
        <v>-6.593513642817901E-3</v>
      </c>
      <c r="G43" s="6">
        <f t="shared" si="131"/>
        <v>1061</v>
      </c>
      <c r="H43" s="33">
        <f t="shared" si="132"/>
        <v>2.9715668175230351E-4</v>
      </c>
      <c r="I43" s="11" t="str">
        <f t="shared" si="133"/>
        <v/>
      </c>
      <c r="J43" s="12" t="str">
        <f t="shared" si="134"/>
        <v/>
      </c>
      <c r="K43" s="13" t="str">
        <f t="shared" si="135"/>
        <v/>
      </c>
      <c r="L43" s="12" t="str">
        <f t="shared" si="134"/>
        <v/>
      </c>
      <c r="M43" s="13">
        <f t="shared" si="136"/>
        <v>0</v>
      </c>
      <c r="N43" s="32" t="str">
        <f t="shared" si="137"/>
        <v/>
      </c>
      <c r="O43" s="59" t="str">
        <f t="shared" si="138"/>
        <v/>
      </c>
      <c r="P43" s="16" t="str">
        <f t="shared" si="139"/>
        <v/>
      </c>
      <c r="Q43" s="6" t="str">
        <f t="shared" si="140"/>
        <v/>
      </c>
      <c r="R43" s="16" t="str">
        <f t="shared" si="141"/>
        <v/>
      </c>
      <c r="S43" s="6">
        <f t="shared" si="142"/>
        <v>0</v>
      </c>
      <c r="T43" s="33" t="str">
        <f t="shared" si="143"/>
        <v/>
      </c>
      <c r="U43" s="11" t="str">
        <f t="shared" si="144"/>
        <v/>
      </c>
      <c r="V43" s="12" t="str">
        <f t="shared" si="145"/>
        <v/>
      </c>
      <c r="W43" s="13" t="str">
        <f t="shared" si="146"/>
        <v/>
      </c>
      <c r="X43" s="12" t="str">
        <f t="shared" si="147"/>
        <v/>
      </c>
      <c r="Y43" s="13">
        <f t="shared" si="148"/>
        <v>0</v>
      </c>
      <c r="Z43" s="32" t="str">
        <f t="shared" si="149"/>
        <v/>
      </c>
      <c r="AA43" s="7"/>
    </row>
    <row r="44" spans="1:27">
      <c r="A44" s="41"/>
      <c r="B44" s="15" t="s">
        <v>20</v>
      </c>
      <c r="C44" s="28">
        <f t="shared" si="129"/>
        <v>2157.0413699999999</v>
      </c>
      <c r="D44" s="16">
        <f t="shared" si="130"/>
        <v>0.15459219240453928</v>
      </c>
      <c r="E44" s="6">
        <f t="shared" si="129"/>
        <v>2157.0413699999999</v>
      </c>
      <c r="F44" s="16">
        <f t="shared" si="130"/>
        <v>0.15459219240453928</v>
      </c>
      <c r="G44" s="6">
        <f t="shared" si="131"/>
        <v>141090.56363000002</v>
      </c>
      <c r="H44" s="33">
        <f t="shared" si="132"/>
        <v>3.9515554867910502E-2</v>
      </c>
      <c r="I44" s="11" t="str">
        <f t="shared" si="133"/>
        <v/>
      </c>
      <c r="J44" s="12" t="str">
        <f t="shared" si="134"/>
        <v/>
      </c>
      <c r="K44" s="13" t="str">
        <f t="shared" si="135"/>
        <v/>
      </c>
      <c r="L44" s="12" t="str">
        <f t="shared" si="134"/>
        <v/>
      </c>
      <c r="M44" s="13">
        <f t="shared" si="136"/>
        <v>0</v>
      </c>
      <c r="N44" s="32" t="str">
        <f t="shared" si="137"/>
        <v/>
      </c>
      <c r="O44" s="59" t="str">
        <f t="shared" si="138"/>
        <v/>
      </c>
      <c r="P44" s="16" t="str">
        <f t="shared" si="139"/>
        <v/>
      </c>
      <c r="Q44" s="6" t="str">
        <f t="shared" si="140"/>
        <v/>
      </c>
      <c r="R44" s="16" t="str">
        <f t="shared" si="141"/>
        <v/>
      </c>
      <c r="S44" s="6">
        <f t="shared" si="142"/>
        <v>0</v>
      </c>
      <c r="T44" s="33" t="str">
        <f t="shared" si="143"/>
        <v/>
      </c>
      <c r="U44" s="11" t="str">
        <f t="shared" si="144"/>
        <v/>
      </c>
      <c r="V44" s="12" t="str">
        <f t="shared" si="145"/>
        <v/>
      </c>
      <c r="W44" s="13" t="str">
        <f t="shared" si="146"/>
        <v/>
      </c>
      <c r="X44" s="12" t="str">
        <f t="shared" si="147"/>
        <v/>
      </c>
      <c r="Y44" s="13">
        <f t="shared" si="148"/>
        <v>0</v>
      </c>
      <c r="Z44" s="32" t="str">
        <f t="shared" si="149"/>
        <v/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 t="str">
        <f t="shared" si="133"/>
        <v/>
      </c>
      <c r="J45" s="12" t="str">
        <f t="shared" si="134"/>
        <v/>
      </c>
      <c r="K45" s="13" t="str">
        <f t="shared" si="135"/>
        <v/>
      </c>
      <c r="L45" s="12" t="str">
        <f t="shared" si="134"/>
        <v/>
      </c>
      <c r="M45" s="13">
        <f t="shared" si="136"/>
        <v>0</v>
      </c>
      <c r="N45" s="32" t="str">
        <f t="shared" si="137"/>
        <v/>
      </c>
      <c r="O45" s="59" t="str">
        <f t="shared" si="138"/>
        <v/>
      </c>
      <c r="P45" s="16" t="str">
        <f t="shared" si="139"/>
        <v/>
      </c>
      <c r="Q45" s="6" t="str">
        <f t="shared" si="140"/>
        <v/>
      </c>
      <c r="R45" s="16" t="str">
        <f t="shared" si="141"/>
        <v/>
      </c>
      <c r="S45" s="6">
        <f t="shared" si="142"/>
        <v>0</v>
      </c>
      <c r="T45" s="33" t="str">
        <f t="shared" si="143"/>
        <v/>
      </c>
      <c r="U45" s="11" t="str">
        <f t="shared" si="144"/>
        <v/>
      </c>
      <c r="V45" s="12" t="str">
        <f t="shared" si="145"/>
        <v/>
      </c>
      <c r="W45" s="13" t="str">
        <f t="shared" si="146"/>
        <v/>
      </c>
      <c r="X45" s="12" t="str">
        <f t="shared" si="147"/>
        <v/>
      </c>
      <c r="Y45" s="13">
        <f t="shared" si="148"/>
        <v>0</v>
      </c>
      <c r="Z45" s="32" t="str">
        <f t="shared" si="149"/>
        <v/>
      </c>
      <c r="AA45" s="7"/>
    </row>
    <row r="46" spans="1:27">
      <c r="A46" s="41"/>
      <c r="B46" s="15" t="s">
        <v>22</v>
      </c>
      <c r="C46" s="28">
        <f t="shared" si="129"/>
        <v>-4924.0547799999995</v>
      </c>
      <c r="D46" s="16">
        <f t="shared" si="130"/>
        <v>-0.35290024315122492</v>
      </c>
      <c r="E46" s="6">
        <f t="shared" si="129"/>
        <v>-4924.0547799999995</v>
      </c>
      <c r="F46" s="16">
        <f t="shared" si="130"/>
        <v>-0.35290024315122492</v>
      </c>
      <c r="G46" s="6">
        <f t="shared" si="131"/>
        <v>16127</v>
      </c>
      <c r="H46" s="33">
        <f t="shared" si="132"/>
        <v>4.5167255481803944E-3</v>
      </c>
      <c r="I46" s="11" t="str">
        <f t="shared" si="133"/>
        <v/>
      </c>
      <c r="J46" s="12" t="str">
        <f t="shared" si="134"/>
        <v/>
      </c>
      <c r="K46" s="13" t="str">
        <f t="shared" si="135"/>
        <v/>
      </c>
      <c r="L46" s="12" t="str">
        <f t="shared" si="134"/>
        <v/>
      </c>
      <c r="M46" s="13">
        <f t="shared" si="136"/>
        <v>0</v>
      </c>
      <c r="N46" s="32" t="str">
        <f t="shared" si="137"/>
        <v/>
      </c>
      <c r="O46" s="59" t="str">
        <f t="shared" si="138"/>
        <v/>
      </c>
      <c r="P46" s="16" t="str">
        <f t="shared" si="139"/>
        <v/>
      </c>
      <c r="Q46" s="6" t="str">
        <f t="shared" si="140"/>
        <v/>
      </c>
      <c r="R46" s="16" t="str">
        <f t="shared" si="141"/>
        <v/>
      </c>
      <c r="S46" s="6">
        <f t="shared" si="142"/>
        <v>0</v>
      </c>
      <c r="T46" s="33" t="str">
        <f t="shared" si="143"/>
        <v/>
      </c>
      <c r="U46" s="11" t="str">
        <f t="shared" si="144"/>
        <v/>
      </c>
      <c r="V46" s="12" t="str">
        <f t="shared" si="145"/>
        <v/>
      </c>
      <c r="W46" s="13" t="str">
        <f t="shared" si="146"/>
        <v/>
      </c>
      <c r="X46" s="12" t="str">
        <f t="shared" si="147"/>
        <v/>
      </c>
      <c r="Y46" s="13">
        <f t="shared" si="148"/>
        <v>0</v>
      </c>
      <c r="Z46" s="32" t="str">
        <f t="shared" si="149"/>
        <v/>
      </c>
      <c r="AA46" s="7"/>
    </row>
    <row r="47" spans="1:27">
      <c r="A47" s="41"/>
      <c r="B47" s="15" t="s">
        <v>23</v>
      </c>
      <c r="C47" s="28">
        <f t="shared" si="129"/>
        <v>115</v>
      </c>
      <c r="D47" s="16">
        <f t="shared" si="130"/>
        <v>8.2418920535223764E-3</v>
      </c>
      <c r="E47" s="6">
        <f t="shared" si="129"/>
        <v>115</v>
      </c>
      <c r="F47" s="16">
        <f t="shared" si="130"/>
        <v>8.2418920535223764E-3</v>
      </c>
      <c r="G47" s="6">
        <f t="shared" si="131"/>
        <v>15445.53052</v>
      </c>
      <c r="H47" s="33">
        <f t="shared" si="132"/>
        <v>4.3258648418728844E-3</v>
      </c>
      <c r="I47" s="11" t="str">
        <f t="shared" si="133"/>
        <v/>
      </c>
      <c r="J47" s="12" t="str">
        <f t="shared" si="134"/>
        <v/>
      </c>
      <c r="K47" s="13" t="str">
        <f t="shared" si="135"/>
        <v/>
      </c>
      <c r="L47" s="12" t="str">
        <f t="shared" si="134"/>
        <v/>
      </c>
      <c r="M47" s="13">
        <f t="shared" si="136"/>
        <v>0</v>
      </c>
      <c r="N47" s="32" t="str">
        <f t="shared" si="137"/>
        <v/>
      </c>
      <c r="O47" s="59" t="str">
        <f t="shared" si="138"/>
        <v/>
      </c>
      <c r="P47" s="16" t="str">
        <f t="shared" si="139"/>
        <v/>
      </c>
      <c r="Q47" s="6" t="str">
        <f t="shared" si="140"/>
        <v/>
      </c>
      <c r="R47" s="16" t="str">
        <f t="shared" si="141"/>
        <v/>
      </c>
      <c r="S47" s="6">
        <f t="shared" si="142"/>
        <v>0</v>
      </c>
      <c r="T47" s="33" t="str">
        <f t="shared" si="143"/>
        <v/>
      </c>
      <c r="U47" s="11" t="str">
        <f t="shared" si="144"/>
        <v/>
      </c>
      <c r="V47" s="12" t="str">
        <f t="shared" si="145"/>
        <v/>
      </c>
      <c r="W47" s="13" t="str">
        <f t="shared" si="146"/>
        <v/>
      </c>
      <c r="X47" s="12" t="str">
        <f t="shared" si="147"/>
        <v/>
      </c>
      <c r="Y47" s="13">
        <f t="shared" si="148"/>
        <v>0</v>
      </c>
      <c r="Z47" s="32" t="str">
        <f t="shared" si="149"/>
        <v/>
      </c>
      <c r="AA47" s="7"/>
    </row>
    <row r="48" spans="1:27">
      <c r="A48" s="41"/>
      <c r="B48" s="15" t="s">
        <v>24</v>
      </c>
      <c r="C48" s="28">
        <f t="shared" si="129"/>
        <v>427.19974000000025</v>
      </c>
      <c r="D48" s="16">
        <f t="shared" si="130"/>
        <v>3.061681862932893E-2</v>
      </c>
      <c r="E48" s="6">
        <f t="shared" si="129"/>
        <v>427.19974000000025</v>
      </c>
      <c r="F48" s="16">
        <f t="shared" si="130"/>
        <v>3.061681862932893E-2</v>
      </c>
      <c r="G48" s="6">
        <f t="shared" si="131"/>
        <v>114254</v>
      </c>
      <c r="H48" s="33">
        <f t="shared" si="132"/>
        <v>3.1999377490035515E-2</v>
      </c>
      <c r="I48" s="11" t="str">
        <f t="shared" si="133"/>
        <v/>
      </c>
      <c r="J48" s="12" t="str">
        <f t="shared" si="134"/>
        <v/>
      </c>
      <c r="K48" s="13" t="str">
        <f t="shared" si="135"/>
        <v/>
      </c>
      <c r="L48" s="12" t="str">
        <f t="shared" si="134"/>
        <v/>
      </c>
      <c r="M48" s="13">
        <f t="shared" si="136"/>
        <v>0</v>
      </c>
      <c r="N48" s="32" t="str">
        <f t="shared" si="137"/>
        <v/>
      </c>
      <c r="O48" s="59" t="str">
        <f t="shared" si="138"/>
        <v/>
      </c>
      <c r="P48" s="16" t="str">
        <f t="shared" si="139"/>
        <v/>
      </c>
      <c r="Q48" s="6" t="str">
        <f t="shared" si="140"/>
        <v/>
      </c>
      <c r="R48" s="16" t="str">
        <f t="shared" si="141"/>
        <v/>
      </c>
      <c r="S48" s="6">
        <f t="shared" si="142"/>
        <v>0</v>
      </c>
      <c r="T48" s="33" t="str">
        <f t="shared" si="143"/>
        <v/>
      </c>
      <c r="U48" s="11" t="str">
        <f t="shared" si="144"/>
        <v/>
      </c>
      <c r="V48" s="12" t="str">
        <f t="shared" si="145"/>
        <v/>
      </c>
      <c r="W48" s="13" t="str">
        <f t="shared" si="146"/>
        <v/>
      </c>
      <c r="X48" s="12" t="str">
        <f t="shared" si="147"/>
        <v/>
      </c>
      <c r="Y48" s="13">
        <f t="shared" si="148"/>
        <v>0</v>
      </c>
      <c r="Z48" s="32" t="str">
        <f t="shared" si="149"/>
        <v/>
      </c>
      <c r="AA48" s="7"/>
    </row>
    <row r="49" spans="1:27">
      <c r="A49" s="41"/>
      <c r="B49" s="15" t="s">
        <v>25</v>
      </c>
      <c r="C49" s="28">
        <f t="shared" si="129"/>
        <v>8187.7574399999994</v>
      </c>
      <c r="D49" s="16">
        <f t="shared" si="130"/>
        <v>0.5868053302687366</v>
      </c>
      <c r="E49" s="6">
        <f t="shared" si="129"/>
        <v>8187.7574399999994</v>
      </c>
      <c r="F49" s="16">
        <f t="shared" si="130"/>
        <v>0.5868053302687366</v>
      </c>
      <c r="G49" s="6">
        <f t="shared" si="131"/>
        <v>1148271</v>
      </c>
      <c r="H49" s="33">
        <f t="shared" si="132"/>
        <v>0.32159886909745455</v>
      </c>
      <c r="I49" s="11" t="str">
        <f t="shared" si="133"/>
        <v/>
      </c>
      <c r="J49" s="12" t="str">
        <f t="shared" si="134"/>
        <v/>
      </c>
      <c r="K49" s="13" t="str">
        <f t="shared" si="135"/>
        <v/>
      </c>
      <c r="L49" s="12" t="str">
        <f t="shared" si="134"/>
        <v/>
      </c>
      <c r="M49" s="13">
        <f t="shared" si="136"/>
        <v>0</v>
      </c>
      <c r="N49" s="32" t="str">
        <f t="shared" si="137"/>
        <v/>
      </c>
      <c r="O49" s="59" t="str">
        <f t="shared" si="138"/>
        <v/>
      </c>
      <c r="P49" s="16" t="str">
        <f t="shared" si="139"/>
        <v/>
      </c>
      <c r="Q49" s="6" t="str">
        <f t="shared" si="140"/>
        <v/>
      </c>
      <c r="R49" s="16" t="str">
        <f t="shared" si="141"/>
        <v/>
      </c>
      <c r="S49" s="6">
        <f t="shared" si="142"/>
        <v>0</v>
      </c>
      <c r="T49" s="33" t="str">
        <f t="shared" si="143"/>
        <v/>
      </c>
      <c r="U49" s="11" t="str">
        <f t="shared" si="144"/>
        <v/>
      </c>
      <c r="V49" s="12" t="str">
        <f t="shared" si="145"/>
        <v/>
      </c>
      <c r="W49" s="13" t="str">
        <f t="shared" si="146"/>
        <v/>
      </c>
      <c r="X49" s="12" t="str">
        <f t="shared" si="147"/>
        <v/>
      </c>
      <c r="Y49" s="13">
        <f t="shared" si="148"/>
        <v>0</v>
      </c>
      <c r="Z49" s="32" t="str">
        <f t="shared" si="149"/>
        <v/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 t="str">
        <f t="shared" si="133"/>
        <v/>
      </c>
      <c r="J50" s="12" t="str">
        <f t="shared" si="134"/>
        <v/>
      </c>
      <c r="K50" s="13" t="str">
        <f t="shared" si="135"/>
        <v/>
      </c>
      <c r="L50" s="12" t="str">
        <f t="shared" si="134"/>
        <v/>
      </c>
      <c r="M50" s="13">
        <f t="shared" si="136"/>
        <v>0</v>
      </c>
      <c r="N50" s="32" t="str">
        <f t="shared" si="137"/>
        <v/>
      </c>
      <c r="O50" s="59" t="str">
        <f t="shared" si="138"/>
        <v/>
      </c>
      <c r="P50" s="16" t="str">
        <f t="shared" si="139"/>
        <v/>
      </c>
      <c r="Q50" s="6" t="str">
        <f t="shared" si="140"/>
        <v/>
      </c>
      <c r="R50" s="16" t="str">
        <f t="shared" si="141"/>
        <v/>
      </c>
      <c r="S50" s="6">
        <f t="shared" si="142"/>
        <v>0</v>
      </c>
      <c r="T50" s="33" t="str">
        <f t="shared" si="143"/>
        <v/>
      </c>
      <c r="U50" s="11" t="str">
        <f t="shared" si="144"/>
        <v/>
      </c>
      <c r="V50" s="12" t="str">
        <f t="shared" si="145"/>
        <v/>
      </c>
      <c r="W50" s="13" t="str">
        <f t="shared" si="146"/>
        <v/>
      </c>
      <c r="X50" s="12" t="str">
        <f t="shared" si="147"/>
        <v/>
      </c>
      <c r="Y50" s="13">
        <f t="shared" si="148"/>
        <v>0</v>
      </c>
      <c r="Z50" s="32" t="str">
        <f t="shared" si="149"/>
        <v/>
      </c>
      <c r="AA50" s="7"/>
    </row>
    <row r="51" spans="1:27">
      <c r="A51" s="41"/>
      <c r="B51" s="17" t="s">
        <v>27</v>
      </c>
      <c r="C51" s="18">
        <f>SUM(C36:C50)</f>
        <v>13953.106793100003</v>
      </c>
      <c r="D51" s="19">
        <f t="shared" si="130"/>
        <v>1</v>
      </c>
      <c r="E51" s="23">
        <f>SUM(E36:E50)</f>
        <v>13953.106793100003</v>
      </c>
      <c r="F51" s="19">
        <f t="shared" si="130"/>
        <v>1</v>
      </c>
      <c r="G51" s="23">
        <f>SUM(G36:G50)</f>
        <v>3570506.9586300002</v>
      </c>
      <c r="H51" s="34">
        <f t="shared" si="132"/>
        <v>1</v>
      </c>
      <c r="I51" s="20">
        <f>SUM(I36:I50)</f>
        <v>0</v>
      </c>
      <c r="J51" s="21" t="str">
        <f t="shared" si="134"/>
        <v/>
      </c>
      <c r="K51" s="22">
        <f>SUM(K36:K50)</f>
        <v>0</v>
      </c>
      <c r="L51" s="21" t="str">
        <f t="shared" si="134"/>
        <v/>
      </c>
      <c r="M51" s="22">
        <f>SUM(M36:M50)</f>
        <v>0</v>
      </c>
      <c r="N51" s="35" t="str">
        <f t="shared" si="137"/>
        <v/>
      </c>
      <c r="O51" s="29">
        <f>SUM(O36:O50)</f>
        <v>0</v>
      </c>
      <c r="P51" s="19" t="str">
        <f t="shared" si="139"/>
        <v/>
      </c>
      <c r="Q51" s="23">
        <f>SUM(Q36:Q50)</f>
        <v>0</v>
      </c>
      <c r="R51" s="19" t="str">
        <f t="shared" si="141"/>
        <v/>
      </c>
      <c r="S51" s="23">
        <f>SUM(S36:S50)</f>
        <v>0</v>
      </c>
      <c r="T51" s="34" t="str">
        <f t="shared" si="143"/>
        <v/>
      </c>
      <c r="U51" s="20">
        <f>SUM(U36:U50)</f>
        <v>0</v>
      </c>
      <c r="V51" s="21" t="str">
        <f t="shared" si="145"/>
        <v/>
      </c>
      <c r="W51" s="22">
        <f>SUM(W36:W50)</f>
        <v>0</v>
      </c>
      <c r="X51" s="21" t="str">
        <f t="shared" si="147"/>
        <v/>
      </c>
      <c r="Y51" s="22">
        <f>SUM(Y36:Y50)</f>
        <v>0</v>
      </c>
      <c r="Z51" s="35" t="str">
        <f t="shared" si="149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17122.694554064001</v>
      </c>
      <c r="D53" s="9">
        <f>IFERROR(C53/C$55,"")</f>
        <v>1.2271955295408337</v>
      </c>
      <c r="E53" s="5">
        <f t="shared" si="150"/>
        <v>17122.694554064001</v>
      </c>
      <c r="F53" s="9">
        <f>IFERROR(E53/E$55,"")</f>
        <v>1.2271955295408337</v>
      </c>
      <c r="G53" s="5">
        <f t="shared" ref="G53:G54" si="151">G25</f>
        <v>3497122.9586300002</v>
      </c>
      <c r="H53" s="31">
        <f>IFERROR(G53/G$55,"")</f>
        <v>0.97944717631129963</v>
      </c>
      <c r="I53" s="54" t="str">
        <f t="shared" ref="I53:I54" si="152">IF(I$23=0,"",I25+C53)</f>
        <v/>
      </c>
      <c r="J53" s="55" t="str">
        <f>IFERROR(I53/I$55,"")</f>
        <v/>
      </c>
      <c r="K53" s="56" t="str">
        <f t="shared" ref="K53:K54" si="153">IF(K$23=0,"",K25+E53)</f>
        <v/>
      </c>
      <c r="L53" s="55" t="str">
        <f>IFERROR(K53/K$55,"")</f>
        <v/>
      </c>
      <c r="M53" s="56">
        <f t="shared" ref="M53:M54" si="154">M25</f>
        <v>0</v>
      </c>
      <c r="N53" s="57" t="str">
        <f>IFERROR(M53/M$55,"")</f>
        <v/>
      </c>
      <c r="O53" s="27" t="str">
        <f t="shared" ref="O53:O54" si="155">IF(O$23=0,"",O25+I53)</f>
        <v/>
      </c>
      <c r="P53" s="9" t="str">
        <f>IFERROR(O53/O$55,"")</f>
        <v/>
      </c>
      <c r="Q53" s="5" t="str">
        <f t="shared" ref="Q53:Q54" si="156">IF(Q$23=0,"",Q25+K53)</f>
        <v/>
      </c>
      <c r="R53" s="9" t="str">
        <f>IFERROR(Q53/Q$55,"")</f>
        <v/>
      </c>
      <c r="S53" s="5">
        <f t="shared" ref="S53:S54" si="157">S25</f>
        <v>0</v>
      </c>
      <c r="T53" s="31" t="str">
        <f>IFERROR(S53/S$55,"")</f>
        <v/>
      </c>
      <c r="U53" s="54" t="str">
        <f t="shared" ref="U53:U54" si="158">IF(U$23=0,"",U25+O53)</f>
        <v/>
      </c>
      <c r="V53" s="55" t="str">
        <f>IFERROR(U53/U$55,"")</f>
        <v/>
      </c>
      <c r="W53" s="56" t="str">
        <f t="shared" ref="W53:W54" si="159">IF(W$23=0,"",W25+Q53)</f>
        <v/>
      </c>
      <c r="X53" s="55" t="str">
        <f>IFERROR(W53/W$55,"")</f>
        <v/>
      </c>
      <c r="Y53" s="56">
        <f t="shared" ref="Y53:Y54" si="1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150"/>
        <v>-3169.991710964</v>
      </c>
      <c r="D54" s="16">
        <f t="shared" ref="D54:F55" si="161">IFERROR(C54/C$55,"")</f>
        <v>-0.22719552954083366</v>
      </c>
      <c r="E54" s="6">
        <f t="shared" si="150"/>
        <v>-3169.991710964</v>
      </c>
      <c r="F54" s="16">
        <f t="shared" si="161"/>
        <v>-0.22719552954083366</v>
      </c>
      <c r="G54" s="6">
        <f t="shared" si="151"/>
        <v>73384</v>
      </c>
      <c r="H54" s="33">
        <f t="shared" ref="H54:H55" si="162">IFERROR(G54/G$55,"")</f>
        <v>2.055282368870032E-2</v>
      </c>
      <c r="I54" s="11" t="str">
        <f t="shared" si="152"/>
        <v/>
      </c>
      <c r="J54" s="12" t="str">
        <f t="shared" ref="J54:L55" si="163">IFERROR(I54/I$55,"")</f>
        <v/>
      </c>
      <c r="K54" s="13" t="str">
        <f t="shared" si="153"/>
        <v/>
      </c>
      <c r="L54" s="12" t="str">
        <f t="shared" si="163"/>
        <v/>
      </c>
      <c r="M54" s="13">
        <f t="shared" si="154"/>
        <v>0</v>
      </c>
      <c r="N54" s="32" t="str">
        <f t="shared" ref="N54:N55" si="164">IFERROR(M54/M$55,"")</f>
        <v/>
      </c>
      <c r="O54" s="28" t="str">
        <f t="shared" si="155"/>
        <v/>
      </c>
      <c r="P54" s="16" t="str">
        <f t="shared" ref="P54:P55" si="165">IFERROR(O54/O$55,"")</f>
        <v/>
      </c>
      <c r="Q54" s="6" t="str">
        <f t="shared" si="156"/>
        <v/>
      </c>
      <c r="R54" s="16" t="str">
        <f t="shared" ref="R54:R55" si="166">IFERROR(Q54/Q$55,"")</f>
        <v/>
      </c>
      <c r="S54" s="6">
        <f t="shared" si="157"/>
        <v>0</v>
      </c>
      <c r="T54" s="33" t="str">
        <f t="shared" ref="T54:T55" si="167">IFERROR(S54/S$55,"")</f>
        <v/>
      </c>
      <c r="U54" s="11" t="str">
        <f t="shared" si="158"/>
        <v/>
      </c>
      <c r="V54" s="12" t="str">
        <f t="shared" ref="V54:V55" si="168">IFERROR(U54/U$55,"")</f>
        <v/>
      </c>
      <c r="W54" s="13" t="str">
        <f t="shared" si="159"/>
        <v/>
      </c>
      <c r="X54" s="12" t="str">
        <f t="shared" ref="X54:X55" si="169">IFERROR(W54/W$55,"")</f>
        <v/>
      </c>
      <c r="Y54" s="13">
        <f t="shared" si="160"/>
        <v>0</v>
      </c>
      <c r="Z54" s="32" t="str">
        <f t="shared" ref="Z54:Z55" si="170">IFERROR(Y54/Y$55,"")</f>
        <v/>
      </c>
      <c r="AA54" s="7"/>
    </row>
    <row r="55" spans="1:27">
      <c r="A55" s="41"/>
      <c r="B55" s="17" t="s">
        <v>27</v>
      </c>
      <c r="C55" s="29">
        <f>SUM(C53:C54)</f>
        <v>13952.7028431</v>
      </c>
      <c r="D55" s="19">
        <f t="shared" si="161"/>
        <v>1</v>
      </c>
      <c r="E55" s="23">
        <f>SUM(E53:E54)</f>
        <v>13952.7028431</v>
      </c>
      <c r="F55" s="19">
        <f t="shared" si="161"/>
        <v>1</v>
      </c>
      <c r="G55" s="23">
        <f>SUM(G53:G54)</f>
        <v>3570506.9586300002</v>
      </c>
      <c r="H55" s="34">
        <f t="shared" si="162"/>
        <v>1</v>
      </c>
      <c r="I55" s="20">
        <f>SUM(I53:I54)</f>
        <v>0</v>
      </c>
      <c r="J55" s="21" t="str">
        <f t="shared" si="163"/>
        <v/>
      </c>
      <c r="K55" s="22">
        <f>SUM(K53:K54)</f>
        <v>0</v>
      </c>
      <c r="L55" s="21" t="str">
        <f t="shared" si="163"/>
        <v/>
      </c>
      <c r="M55" s="22">
        <f>SUM(M53:M54)</f>
        <v>0</v>
      </c>
      <c r="N55" s="35" t="str">
        <f t="shared" si="164"/>
        <v/>
      </c>
      <c r="O55" s="29">
        <f>SUM(O53:O54)</f>
        <v>0</v>
      </c>
      <c r="P55" s="19" t="str">
        <f t="shared" si="165"/>
        <v/>
      </c>
      <c r="Q55" s="23">
        <f>SUM(Q53:Q54)</f>
        <v>0</v>
      </c>
      <c r="R55" s="19" t="str">
        <f t="shared" si="166"/>
        <v/>
      </c>
      <c r="S55" s="23">
        <f>SUM(S53:S54)</f>
        <v>0</v>
      </c>
      <c r="T55" s="34" t="str">
        <f t="shared" si="167"/>
        <v/>
      </c>
      <c r="U55" s="20">
        <f>SUM(U53:U54)</f>
        <v>0</v>
      </c>
      <c r="V55" s="21" t="str">
        <f t="shared" si="168"/>
        <v/>
      </c>
      <c r="W55" s="22">
        <f>SUM(W53:W54)</f>
        <v>0</v>
      </c>
      <c r="X55" s="21" t="str">
        <f t="shared" si="169"/>
        <v/>
      </c>
      <c r="Y55" s="22">
        <f>SUM(Y53:Y54)</f>
        <v>0</v>
      </c>
      <c r="Z55" s="35" t="str">
        <f t="shared" si="170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3689.6311731000069</v>
      </c>
      <c r="D57" s="9">
        <f>IFERROR(C57/C$59,"")</f>
        <v>0.26443845429737883</v>
      </c>
      <c r="E57" s="5">
        <f t="shared" si="171"/>
        <v>3689.6311731000069</v>
      </c>
      <c r="F57" s="9">
        <f>IFERROR(E57/E$59,"")</f>
        <v>0.26443845429737883</v>
      </c>
      <c r="G57" s="5">
        <f t="shared" ref="G57:G58" si="172">G29</f>
        <v>771928.59604000021</v>
      </c>
      <c r="H57" s="31">
        <f>IFERROR(G57/G$59,"")</f>
        <v>0.21619579655886972</v>
      </c>
      <c r="I57" s="54" t="str">
        <f t="shared" ref="I57:I58" si="173">IF(I$23=0,"",I29+C57)</f>
        <v/>
      </c>
      <c r="J57" s="55" t="str">
        <f>IFERROR(I57/I$59,"")</f>
        <v/>
      </c>
      <c r="K57" s="56" t="str">
        <f t="shared" ref="K57:K58" si="174">IF(K$23=0,"",K29+E57)</f>
        <v/>
      </c>
      <c r="L57" s="55" t="str">
        <f>IFERROR(K57/K$59,"")</f>
        <v/>
      </c>
      <c r="M57" s="56">
        <f t="shared" ref="M57:M58" si="175">M29</f>
        <v>0</v>
      </c>
      <c r="N57" s="57" t="str">
        <f>IFERROR(M57/M$59,"")</f>
        <v/>
      </c>
      <c r="O57" s="27" t="str">
        <f t="shared" ref="O57:O58" si="176">IF(O$23=0,"",O29+I57)</f>
        <v/>
      </c>
      <c r="P57" s="9" t="str">
        <f>IFERROR(O57/O$59,"")</f>
        <v/>
      </c>
      <c r="Q57" s="5" t="str">
        <f t="shared" ref="Q57:Q58" si="177">IF(Q$23=0,"",Q29+K57)</f>
        <v/>
      </c>
      <c r="R57" s="9" t="str">
        <f>IFERROR(Q57/Q$59,"")</f>
        <v/>
      </c>
      <c r="S57" s="5">
        <f t="shared" ref="S57:S58" si="178">S29</f>
        <v>0</v>
      </c>
      <c r="T57" s="31" t="str">
        <f>IFERROR(S57/S$59,"")</f>
        <v/>
      </c>
      <c r="U57" s="54" t="str">
        <f t="shared" ref="U57:U58" si="179">IF(U$23=0,"",U29+O57)</f>
        <v/>
      </c>
      <c r="V57" s="55" t="str">
        <f>IFERROR(U57/U$59,"")</f>
        <v/>
      </c>
      <c r="W57" s="56" t="str">
        <f t="shared" ref="W57:W58" si="180">IF(W$23=0,"",W29+Q57)</f>
        <v/>
      </c>
      <c r="X57" s="55" t="str">
        <f>IFERROR(W57/W$59,"")</f>
        <v/>
      </c>
      <c r="Y57" s="56">
        <f t="shared" ref="Y57:Y58" si="181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171"/>
        <v>10263.071669999994</v>
      </c>
      <c r="D58" s="16">
        <f t="shared" ref="D58:F59" si="182">IFERROR(C58/C$59,"")</f>
        <v>0.73556154570262122</v>
      </c>
      <c r="E58" s="6">
        <f t="shared" si="171"/>
        <v>10263.071669999994</v>
      </c>
      <c r="F58" s="16">
        <f t="shared" si="182"/>
        <v>0.73556154570262122</v>
      </c>
      <c r="G58" s="6">
        <f t="shared" si="172"/>
        <v>2798578.36259</v>
      </c>
      <c r="H58" s="33">
        <f t="shared" ref="H58:H59" si="183">IFERROR(G58/G$59,"")</f>
        <v>0.78380420344113033</v>
      </c>
      <c r="I58" s="11" t="str">
        <f t="shared" si="173"/>
        <v/>
      </c>
      <c r="J58" s="12" t="str">
        <f t="shared" ref="J58:L59" si="184">IFERROR(I58/I$59,"")</f>
        <v/>
      </c>
      <c r="K58" s="13" t="str">
        <f t="shared" si="174"/>
        <v/>
      </c>
      <c r="L58" s="12" t="str">
        <f t="shared" si="184"/>
        <v/>
      </c>
      <c r="M58" s="13">
        <f t="shared" si="175"/>
        <v>0</v>
      </c>
      <c r="N58" s="32" t="str">
        <f t="shared" ref="N58:N59" si="185">IFERROR(M58/M$59,"")</f>
        <v/>
      </c>
      <c r="O58" s="28" t="str">
        <f t="shared" si="176"/>
        <v/>
      </c>
      <c r="P58" s="16" t="str">
        <f t="shared" ref="P58:P59" si="186">IFERROR(O58/O$59,"")</f>
        <v/>
      </c>
      <c r="Q58" s="6" t="str">
        <f t="shared" si="177"/>
        <v/>
      </c>
      <c r="R58" s="16" t="str">
        <f t="shared" ref="R58:R59" si="187">IFERROR(Q58/Q$59,"")</f>
        <v/>
      </c>
      <c r="S58" s="6">
        <f t="shared" si="178"/>
        <v>0</v>
      </c>
      <c r="T58" s="33" t="str">
        <f t="shared" ref="T58:T59" si="188">IFERROR(S58/S$59,"")</f>
        <v/>
      </c>
      <c r="U58" s="11" t="str">
        <f t="shared" si="179"/>
        <v/>
      </c>
      <c r="V58" s="12" t="str">
        <f t="shared" ref="V58:V59" si="189">IFERROR(U58/U$59,"")</f>
        <v/>
      </c>
      <c r="W58" s="13" t="str">
        <f t="shared" si="180"/>
        <v/>
      </c>
      <c r="X58" s="12" t="str">
        <f t="shared" ref="X58:X59" si="190">IFERROR(W58/W$59,"")</f>
        <v/>
      </c>
      <c r="Y58" s="13">
        <f t="shared" si="181"/>
        <v>0</v>
      </c>
      <c r="Z58" s="32" t="str">
        <f t="shared" ref="Z58:Z59" si="191">IFERROR(Y58/Y$59,"")</f>
        <v/>
      </c>
      <c r="AA58" s="7"/>
    </row>
    <row r="59" spans="1:27">
      <c r="A59" s="41"/>
      <c r="B59" s="17" t="s">
        <v>27</v>
      </c>
      <c r="C59" s="29">
        <f>SUM(C57:C58)</f>
        <v>13952.7028431</v>
      </c>
      <c r="D59" s="19">
        <f t="shared" si="182"/>
        <v>1</v>
      </c>
      <c r="E59" s="23">
        <f>SUM(E57:E58)</f>
        <v>13952.7028431</v>
      </c>
      <c r="F59" s="19">
        <f t="shared" si="182"/>
        <v>1</v>
      </c>
      <c r="G59" s="23">
        <f>SUM(G57:G58)</f>
        <v>3570506.9586300002</v>
      </c>
      <c r="H59" s="34">
        <f t="shared" si="183"/>
        <v>1</v>
      </c>
      <c r="I59" s="20">
        <f>SUM(I57:I58)</f>
        <v>0</v>
      </c>
      <c r="J59" s="21" t="str">
        <f t="shared" si="184"/>
        <v/>
      </c>
      <c r="K59" s="22">
        <f>SUM(K57:K58)</f>
        <v>0</v>
      </c>
      <c r="L59" s="21" t="str">
        <f t="shared" si="184"/>
        <v/>
      </c>
      <c r="M59" s="22">
        <f>SUM(M57:M58)</f>
        <v>0</v>
      </c>
      <c r="N59" s="35" t="str">
        <f t="shared" si="185"/>
        <v/>
      </c>
      <c r="O59" s="29">
        <f>SUM(O57:O58)</f>
        <v>0</v>
      </c>
      <c r="P59" s="19" t="str">
        <f t="shared" si="186"/>
        <v/>
      </c>
      <c r="Q59" s="23">
        <f>SUM(Q57:Q58)</f>
        <v>0</v>
      </c>
      <c r="R59" s="19" t="str">
        <f t="shared" si="187"/>
        <v/>
      </c>
      <c r="S59" s="23">
        <f>SUM(S57:S58)</f>
        <v>0</v>
      </c>
      <c r="T59" s="34" t="str">
        <f t="shared" si="188"/>
        <v/>
      </c>
      <c r="U59" s="20">
        <f>SUM(U57:U58)</f>
        <v>0</v>
      </c>
      <c r="V59" s="21" t="str">
        <f t="shared" si="189"/>
        <v/>
      </c>
      <c r="W59" s="22">
        <f>SUM(W57:W58)</f>
        <v>0</v>
      </c>
      <c r="X59" s="21" t="str">
        <f t="shared" si="190"/>
        <v/>
      </c>
      <c r="Y59" s="22">
        <f>SUM(Y57:Y58)</f>
        <v>0</v>
      </c>
      <c r="Z59" s="35" t="str">
        <f t="shared" si="191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2025-05-29T14:06:09Z</dcterms:modified>
</cp:coreProperties>
</file>